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0" yWindow="30" windowWidth="17235" windowHeight="12675" firstSheet="1" activeTab="9"/>
  </bookViews>
  <sheets>
    <sheet name="INDICADORES" sheetId="2" state="hidden" r:id="rId1"/>
    <sheet name="PAN" sheetId="3" r:id="rId2"/>
    <sheet name="SMN" sheetId="4" r:id="rId3"/>
    <sheet name="TBC_VIH SIDA" sheetId="7" r:id="rId4"/>
    <sheet name="MET_ZOO" sheetId="5" r:id="rId5"/>
    <sheet name="ENF_NT" sheetId="6" r:id="rId6"/>
    <sheet name="CANCER" sheetId="8" r:id="rId7"/>
    <sheet name="SAMU" sheetId="9" r:id="rId8"/>
    <sheet name="EMERG_DESASTRE" sheetId="10" r:id="rId9"/>
    <sheet name="DISCAPACIDAD" sheetId="16" r:id="rId10"/>
    <sheet name="APNP_AC" sheetId="12" state="hidden" r:id="rId11"/>
    <sheet name="Hoja11" sheetId="11" state="hidden" r:id="rId12"/>
  </sheets>
  <externalReferences>
    <externalReference r:id="rId13"/>
    <externalReference r:id="rId14"/>
  </externalReferences>
  <definedNames>
    <definedName name="_xlnm._FilterDatabase" localSheetId="1" hidden="1">PAN!$A$8:$GK$8</definedName>
  </definedNames>
  <calcPr calcId="125725"/>
</workbook>
</file>

<file path=xl/calcChain.xml><?xml version="1.0" encoding="utf-8"?>
<calcChain xmlns="http://schemas.openxmlformats.org/spreadsheetml/2006/main">
  <c r="AL9" i="10"/>
  <c r="AK9"/>
  <c r="AO11" i="8"/>
  <c r="AO12"/>
  <c r="AO13"/>
  <c r="AO14"/>
  <c r="AO15"/>
  <c r="AO16"/>
  <c r="AO17"/>
  <c r="AO18"/>
  <c r="AO19"/>
  <c r="AO20"/>
  <c r="AO21"/>
  <c r="AO22"/>
  <c r="AO23"/>
  <c r="AO24"/>
  <c r="AO25"/>
  <c r="AO26"/>
  <c r="AO27"/>
  <c r="AO28"/>
  <c r="AO29"/>
  <c r="AO30"/>
  <c r="AO31"/>
  <c r="AO32"/>
  <c r="AO33"/>
  <c r="AO34"/>
  <c r="AO35"/>
  <c r="AO36"/>
  <c r="AO37"/>
  <c r="AO38"/>
  <c r="AO39"/>
  <c r="AO40"/>
  <c r="AO41"/>
  <c r="AO42"/>
  <c r="AO43"/>
  <c r="AO44"/>
  <c r="AO45"/>
  <c r="AO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10"/>
  <c r="O11"/>
  <c r="O12"/>
  <c r="O13"/>
  <c r="O14"/>
  <c r="O15"/>
  <c r="O16"/>
  <c r="O17"/>
  <c r="O18"/>
  <c r="O19"/>
  <c r="O20"/>
  <c r="O21"/>
  <c r="O22"/>
  <c r="O23"/>
  <c r="O24"/>
  <c r="O25"/>
  <c r="O26"/>
  <c r="O27"/>
  <c r="O28"/>
  <c r="O29"/>
  <c r="O30"/>
  <c r="O31"/>
  <c r="O32"/>
  <c r="O33"/>
  <c r="O34"/>
  <c r="O35"/>
  <c r="O36"/>
  <c r="O37"/>
  <c r="O38"/>
  <c r="O39"/>
  <c r="O40"/>
  <c r="O41"/>
  <c r="O42"/>
  <c r="O43"/>
  <c r="O44"/>
  <c r="O45"/>
  <c r="O10"/>
  <c r="N11"/>
  <c r="N12"/>
  <c r="N13"/>
  <c r="N14"/>
  <c r="N15"/>
  <c r="N16"/>
  <c r="N17"/>
  <c r="N18"/>
  <c r="N19"/>
  <c r="N20"/>
  <c r="N21"/>
  <c r="N22"/>
  <c r="N23"/>
  <c r="N24"/>
  <c r="N25"/>
  <c r="N26"/>
  <c r="N27"/>
  <c r="N28"/>
  <c r="N29"/>
  <c r="N30"/>
  <c r="N31"/>
  <c r="N32"/>
  <c r="N33"/>
  <c r="N34"/>
  <c r="N35"/>
  <c r="N36"/>
  <c r="N37"/>
  <c r="N38"/>
  <c r="N39"/>
  <c r="N40"/>
  <c r="N41"/>
  <c r="N42"/>
  <c r="N43"/>
  <c r="N44"/>
  <c r="N45"/>
  <c r="N10"/>
  <c r="M11"/>
  <c r="M12"/>
  <c r="M13"/>
  <c r="M14"/>
  <c r="M15"/>
  <c r="M16"/>
  <c r="M17"/>
  <c r="M18"/>
  <c r="M19"/>
  <c r="M20"/>
  <c r="M21"/>
  <c r="M22"/>
  <c r="M23"/>
  <c r="M24"/>
  <c r="M25"/>
  <c r="M26"/>
  <c r="M27"/>
  <c r="M28"/>
  <c r="M29"/>
  <c r="M30"/>
  <c r="M31"/>
  <c r="M32"/>
  <c r="M33"/>
  <c r="M34"/>
  <c r="M35"/>
  <c r="M36"/>
  <c r="M37"/>
  <c r="M38"/>
  <c r="M39"/>
  <c r="M40"/>
  <c r="M41"/>
  <c r="M42"/>
  <c r="M43"/>
  <c r="M44"/>
  <c r="M45"/>
  <c r="M10"/>
  <c r="CE11" i="6"/>
  <c r="CE12"/>
  <c r="CE13"/>
  <c r="CE14"/>
  <c r="CE15"/>
  <c r="CE16"/>
  <c r="CE17"/>
  <c r="CE18"/>
  <c r="CE19"/>
  <c r="CE20"/>
  <c r="CE21"/>
  <c r="CE22"/>
  <c r="CE23"/>
  <c r="CE24"/>
  <c r="CE25"/>
  <c r="CE26"/>
  <c r="CE27"/>
  <c r="CE28"/>
  <c r="CE29"/>
  <c r="CE30"/>
  <c r="CE31"/>
  <c r="CE32"/>
  <c r="CE33"/>
  <c r="CE10"/>
  <c r="CD11"/>
  <c r="CD12"/>
  <c r="CD13"/>
  <c r="CD14"/>
  <c r="CD15"/>
  <c r="CD16"/>
  <c r="CD17"/>
  <c r="CD18"/>
  <c r="CD19"/>
  <c r="CD20"/>
  <c r="CD21"/>
  <c r="CD22"/>
  <c r="CD23"/>
  <c r="CD24"/>
  <c r="CD25"/>
  <c r="CD26"/>
  <c r="CD27"/>
  <c r="CD28"/>
  <c r="CD29"/>
  <c r="CD30"/>
  <c r="CD31"/>
  <c r="CD32"/>
  <c r="CD33"/>
  <c r="CD10"/>
  <c r="BD11"/>
  <c r="BD12"/>
  <c r="BD13"/>
  <c r="BD14"/>
  <c r="BD15"/>
  <c r="BD16"/>
  <c r="BD17"/>
  <c r="BD18"/>
  <c r="BD19"/>
  <c r="BD20"/>
  <c r="BD21"/>
  <c r="BD22"/>
  <c r="BD23"/>
  <c r="BD24"/>
  <c r="BD25"/>
  <c r="BD26"/>
  <c r="BD27"/>
  <c r="BD28"/>
  <c r="BD29"/>
  <c r="BD30"/>
  <c r="BD31"/>
  <c r="BD32"/>
  <c r="BD33"/>
  <c r="BD10"/>
  <c r="BC11"/>
  <c r="BC12"/>
  <c r="BC13"/>
  <c r="BC14"/>
  <c r="BC15"/>
  <c r="BC16"/>
  <c r="BC17"/>
  <c r="BC18"/>
  <c r="BC19"/>
  <c r="BC20"/>
  <c r="BC21"/>
  <c r="BC22"/>
  <c r="BC23"/>
  <c r="BC24"/>
  <c r="BC25"/>
  <c r="BC26"/>
  <c r="BC27"/>
  <c r="BC28"/>
  <c r="BC29"/>
  <c r="BC30"/>
  <c r="BC31"/>
  <c r="BC32"/>
  <c r="BC33"/>
  <c r="BC10"/>
  <c r="BB31"/>
  <c r="BB33"/>
  <c r="BB12"/>
  <c r="BB13"/>
  <c r="BB14"/>
  <c r="BB17"/>
  <c r="BB18"/>
  <c r="BB19"/>
  <c r="BB20"/>
  <c r="BB21"/>
  <c r="BB22"/>
  <c r="BB23"/>
  <c r="BB24"/>
  <c r="BB25"/>
  <c r="BB26"/>
  <c r="BB27"/>
  <c r="BB10"/>
  <c r="AY12"/>
  <c r="AY13"/>
  <c r="AY14"/>
  <c r="AY17"/>
  <c r="AY19"/>
  <c r="AY20"/>
  <c r="AY21"/>
  <c r="AY22"/>
  <c r="AY23"/>
  <c r="AY24"/>
  <c r="AY25"/>
  <c r="AY26"/>
  <c r="AY27"/>
  <c r="AY31"/>
  <c r="AY33"/>
  <c r="AY10"/>
  <c r="AV12"/>
  <c r="AV13"/>
  <c r="AV14"/>
  <c r="AV17"/>
  <c r="AV19"/>
  <c r="AV20"/>
  <c r="AV21"/>
  <c r="AV22"/>
  <c r="AV23"/>
  <c r="AV24"/>
  <c r="AV25"/>
  <c r="AV26"/>
  <c r="AV27"/>
  <c r="AV28"/>
  <c r="AV31"/>
  <c r="AV32"/>
  <c r="AV33"/>
  <c r="AV10"/>
  <c r="AC11"/>
  <c r="AC12"/>
  <c r="AC13"/>
  <c r="AC14"/>
  <c r="AC15"/>
  <c r="AC16"/>
  <c r="AC17"/>
  <c r="AC18"/>
  <c r="AC19"/>
  <c r="AC20"/>
  <c r="AC21"/>
  <c r="AC22"/>
  <c r="AC23"/>
  <c r="AC24"/>
  <c r="AC25"/>
  <c r="AC26"/>
  <c r="AC27"/>
  <c r="AC28"/>
  <c r="AC29"/>
  <c r="AC30"/>
  <c r="AC31"/>
  <c r="AC32"/>
  <c r="AC33"/>
  <c r="AC10"/>
  <c r="AB11"/>
  <c r="AB12"/>
  <c r="AB13"/>
  <c r="AB14"/>
  <c r="AB15"/>
  <c r="AB16"/>
  <c r="AB17"/>
  <c r="AB18"/>
  <c r="AB19"/>
  <c r="AB20"/>
  <c r="AB21"/>
  <c r="AB22"/>
  <c r="AB23"/>
  <c r="AB24"/>
  <c r="AB25"/>
  <c r="AB26"/>
  <c r="AB27"/>
  <c r="AB28"/>
  <c r="AB29"/>
  <c r="AB30"/>
  <c r="AB31"/>
  <c r="AB32"/>
  <c r="AB33"/>
  <c r="AB10"/>
  <c r="AA25"/>
  <c r="AA26"/>
  <c r="AA27"/>
  <c r="AA28"/>
  <c r="AA29"/>
  <c r="AA30"/>
  <c r="AA31"/>
  <c r="AA32"/>
  <c r="AA24"/>
  <c r="AA10"/>
  <c r="X26"/>
  <c r="X27"/>
  <c r="X28"/>
  <c r="X29"/>
  <c r="X30"/>
  <c r="X31"/>
  <c r="X33"/>
  <c r="X25"/>
  <c r="X10"/>
  <c r="CD10" i="4"/>
  <c r="BC11" i="7"/>
  <c r="CE11" i="5"/>
  <c r="CE12"/>
  <c r="CE13"/>
  <c r="CE14"/>
  <c r="CE15"/>
  <c r="CE16"/>
  <c r="CE17"/>
  <c r="CE18"/>
  <c r="CE19"/>
  <c r="CE20"/>
  <c r="CE10"/>
  <c r="CD11"/>
  <c r="CD12"/>
  <c r="CD13"/>
  <c r="CD14"/>
  <c r="CD15"/>
  <c r="CD16"/>
  <c r="CD17"/>
  <c r="CD18"/>
  <c r="CD19"/>
  <c r="CD20"/>
  <c r="CD10"/>
  <c r="BD11"/>
  <c r="BD12"/>
  <c r="BD13"/>
  <c r="BD14"/>
  <c r="BD15"/>
  <c r="BD16"/>
  <c r="BD17"/>
  <c r="BD18"/>
  <c r="BD19"/>
  <c r="BD20"/>
  <c r="BD10"/>
  <c r="BC11"/>
  <c r="BC12"/>
  <c r="BC13"/>
  <c r="BC14"/>
  <c r="BC15"/>
  <c r="BC16"/>
  <c r="BC17"/>
  <c r="BC18"/>
  <c r="BC19"/>
  <c r="BC20"/>
  <c r="BC10"/>
  <c r="BB11"/>
  <c r="BB12"/>
  <c r="BB13"/>
  <c r="BB14"/>
  <c r="BB15"/>
  <c r="BB16"/>
  <c r="BB17"/>
  <c r="BB18"/>
  <c r="BB19"/>
  <c r="BB20"/>
  <c r="BB10"/>
  <c r="AY12"/>
  <c r="AY13"/>
  <c r="AY14"/>
  <c r="AY15"/>
  <c r="AY16"/>
  <c r="AY17"/>
  <c r="AY18"/>
  <c r="AY19"/>
  <c r="AY20"/>
  <c r="AY10"/>
  <c r="AV12"/>
  <c r="AV13"/>
  <c r="AV14"/>
  <c r="AV15"/>
  <c r="AV16"/>
  <c r="AV17"/>
  <c r="AV18"/>
  <c r="AV19"/>
  <c r="AV20"/>
  <c r="AV10"/>
  <c r="AD11"/>
  <c r="AD12"/>
  <c r="AD13"/>
  <c r="AD14"/>
  <c r="AD15"/>
  <c r="AD16"/>
  <c r="AD17"/>
  <c r="AD18"/>
  <c r="AD19"/>
  <c r="AD20"/>
  <c r="AD10"/>
  <c r="AC11"/>
  <c r="AC12"/>
  <c r="AC13"/>
  <c r="AC14"/>
  <c r="AC15"/>
  <c r="AC16"/>
  <c r="AC17"/>
  <c r="AC18"/>
  <c r="AC19"/>
  <c r="AC20"/>
  <c r="AC10"/>
  <c r="AB11"/>
  <c r="AB12"/>
  <c r="AB13"/>
  <c r="AB14"/>
  <c r="AB15"/>
  <c r="AB16"/>
  <c r="AB17"/>
  <c r="AB18"/>
  <c r="AB19"/>
  <c r="AB20"/>
  <c r="AB10"/>
  <c r="AA11"/>
  <c r="AA12"/>
  <c r="AA13"/>
  <c r="AA14"/>
  <c r="AA15"/>
  <c r="AA16"/>
  <c r="AA17"/>
  <c r="AA18"/>
  <c r="AA19"/>
  <c r="AA20"/>
  <c r="AA10"/>
  <c r="X12"/>
  <c r="X13"/>
  <c r="X14"/>
  <c r="X15"/>
  <c r="X16"/>
  <c r="X17"/>
  <c r="X18"/>
  <c r="X19"/>
  <c r="X20"/>
  <c r="X10"/>
  <c r="BE12" i="7"/>
  <c r="BE13"/>
  <c r="BE15"/>
  <c r="BE16"/>
  <c r="BE18"/>
  <c r="BE19"/>
  <c r="BE22"/>
  <c r="BE24"/>
  <c r="BE25"/>
  <c r="BE26"/>
  <c r="BE27"/>
  <c r="BE28"/>
  <c r="BE29"/>
  <c r="BE30"/>
  <c r="BE31"/>
  <c r="BE32"/>
  <c r="BE33"/>
  <c r="BE34"/>
  <c r="BE35"/>
  <c r="BE36"/>
  <c r="BE37"/>
  <c r="BE38"/>
  <c r="BE39"/>
  <c r="BE40"/>
  <c r="BE41"/>
  <c r="BE42"/>
  <c r="BE43"/>
  <c r="BE11"/>
  <c r="BD12"/>
  <c r="BD13"/>
  <c r="BD14"/>
  <c r="BD15"/>
  <c r="BD16"/>
  <c r="BD17"/>
  <c r="BD18"/>
  <c r="BD19"/>
  <c r="BD20"/>
  <c r="BD21"/>
  <c r="BD22"/>
  <c r="BD23"/>
  <c r="BD24"/>
  <c r="BD25"/>
  <c r="BD26"/>
  <c r="BD27"/>
  <c r="BD28"/>
  <c r="BD29"/>
  <c r="BD30"/>
  <c r="BD31"/>
  <c r="BD32"/>
  <c r="BD33"/>
  <c r="BD34"/>
  <c r="BD35"/>
  <c r="BD36"/>
  <c r="BD37"/>
  <c r="BD38"/>
  <c r="BD39"/>
  <c r="BD40"/>
  <c r="BD41"/>
  <c r="BD42"/>
  <c r="BD43"/>
  <c r="BD11"/>
  <c r="BC12"/>
  <c r="BC13"/>
  <c r="BC14"/>
  <c r="BC15"/>
  <c r="BC16"/>
  <c r="BC17"/>
  <c r="BC18"/>
  <c r="BC19"/>
  <c r="BC20"/>
  <c r="BC21"/>
  <c r="BC22"/>
  <c r="BC23"/>
  <c r="BC24"/>
  <c r="BC25"/>
  <c r="BC26"/>
  <c r="BC27"/>
  <c r="BC28"/>
  <c r="BC29"/>
  <c r="BC30"/>
  <c r="BC31"/>
  <c r="BC32"/>
  <c r="BC33"/>
  <c r="BC34"/>
  <c r="BC35"/>
  <c r="BC36"/>
  <c r="BC37"/>
  <c r="BC38"/>
  <c r="BC39"/>
  <c r="BC40"/>
  <c r="BC41"/>
  <c r="BC42"/>
  <c r="BC43"/>
  <c r="BB12"/>
  <c r="BB19"/>
  <c r="BB22"/>
  <c r="BB24"/>
  <c r="BB27"/>
  <c r="BB28"/>
  <c r="BB29"/>
  <c r="BB31"/>
  <c r="BB32"/>
  <c r="BB33"/>
  <c r="BB34"/>
  <c r="BB35"/>
  <c r="BB37"/>
  <c r="BB38"/>
  <c r="BB42"/>
  <c r="BB43"/>
  <c r="BB11"/>
  <c r="AY19"/>
  <c r="AY22"/>
  <c r="AY24"/>
  <c r="AY25"/>
  <c r="AY27"/>
  <c r="AY28"/>
  <c r="AY29"/>
  <c r="AY30"/>
  <c r="AY31"/>
  <c r="AY32"/>
  <c r="AY33"/>
  <c r="AY34"/>
  <c r="AY35"/>
  <c r="AY36"/>
  <c r="AY37"/>
  <c r="AY38"/>
  <c r="AY39"/>
  <c r="AY40"/>
  <c r="AY42"/>
  <c r="AY43"/>
  <c r="AY11"/>
  <c r="AV19"/>
  <c r="AV22"/>
  <c r="AV24"/>
  <c r="AV25"/>
  <c r="AV26"/>
  <c r="AV27"/>
  <c r="AV28"/>
  <c r="AV29"/>
  <c r="AV30"/>
  <c r="AV31"/>
  <c r="AV32"/>
  <c r="AV33"/>
  <c r="AV34"/>
  <c r="AV35"/>
  <c r="AV36"/>
  <c r="AV37"/>
  <c r="AV38"/>
  <c r="AV39"/>
  <c r="AV40"/>
  <c r="AV42"/>
  <c r="AV43"/>
  <c r="AV11"/>
  <c r="AA12"/>
  <c r="AA19"/>
  <c r="AA20"/>
  <c r="AA21"/>
  <c r="AA22"/>
  <c r="AA23"/>
  <c r="AA24"/>
  <c r="AA25"/>
  <c r="AA26"/>
  <c r="AA27"/>
  <c r="AA28"/>
  <c r="AA29"/>
  <c r="AA30"/>
  <c r="AA31"/>
  <c r="AA32"/>
  <c r="AA33"/>
  <c r="AA34"/>
  <c r="AA35"/>
  <c r="AA36"/>
  <c r="AA37"/>
  <c r="AA38"/>
  <c r="AA39"/>
  <c r="AA40"/>
  <c r="AA42"/>
  <c r="AA43"/>
  <c r="AA11"/>
  <c r="X19"/>
  <c r="X22"/>
  <c r="X24"/>
  <c r="X25"/>
  <c r="X27"/>
  <c r="X28"/>
  <c r="X29"/>
  <c r="X30"/>
  <c r="X31"/>
  <c r="X32"/>
  <c r="X33"/>
  <c r="X34"/>
  <c r="X35"/>
  <c r="X36"/>
  <c r="X37"/>
  <c r="X42"/>
  <c r="X43"/>
  <c r="X11"/>
  <c r="AC12"/>
  <c r="AC13"/>
  <c r="AC14"/>
  <c r="AC15"/>
  <c r="AC16"/>
  <c r="AC17"/>
  <c r="AC18"/>
  <c r="AC19"/>
  <c r="AC20"/>
  <c r="AC21"/>
  <c r="AC22"/>
  <c r="AC23"/>
  <c r="AC24"/>
  <c r="AC25"/>
  <c r="AC26"/>
  <c r="AC27"/>
  <c r="AC28"/>
  <c r="AC29"/>
  <c r="AC30"/>
  <c r="AC31"/>
  <c r="AC32"/>
  <c r="AC33"/>
  <c r="AC34"/>
  <c r="AC35"/>
  <c r="AC36"/>
  <c r="AC37"/>
  <c r="AC38"/>
  <c r="AC39"/>
  <c r="AC40"/>
  <c r="AC41"/>
  <c r="AC42"/>
  <c r="AC43"/>
  <c r="AC11"/>
  <c r="AB12"/>
  <c r="AB13"/>
  <c r="AB14"/>
  <c r="AB15"/>
  <c r="AB16"/>
  <c r="AB17"/>
  <c r="AB18"/>
  <c r="AB19"/>
  <c r="AB20"/>
  <c r="AB21"/>
  <c r="AB22"/>
  <c r="AB23"/>
  <c r="AB24"/>
  <c r="AB25"/>
  <c r="AB26"/>
  <c r="AB27"/>
  <c r="AB28"/>
  <c r="AB29"/>
  <c r="AB30"/>
  <c r="AB31"/>
  <c r="AB32"/>
  <c r="AB33"/>
  <c r="AB34"/>
  <c r="AB35"/>
  <c r="AB36"/>
  <c r="AB37"/>
  <c r="AB38"/>
  <c r="AB39"/>
  <c r="AB40"/>
  <c r="AB41"/>
  <c r="AB42"/>
  <c r="AB43"/>
  <c r="AB11"/>
  <c r="AC10" i="4"/>
  <c r="AB10"/>
  <c r="BD11"/>
  <c r="BD12"/>
  <c r="BD13"/>
  <c r="BD14"/>
  <c r="BD15"/>
  <c r="BD16"/>
  <c r="BD17"/>
  <c r="BD18"/>
  <c r="BD19"/>
  <c r="BD20"/>
  <c r="BD21"/>
  <c r="BD22"/>
  <c r="BD23"/>
  <c r="BD24"/>
  <c r="BD25"/>
  <c r="BD26"/>
  <c r="BD27"/>
  <c r="BD28"/>
  <c r="BD29"/>
  <c r="BD30"/>
  <c r="BD31"/>
  <c r="BD32"/>
  <c r="BD33"/>
  <c r="BD34"/>
  <c r="BD10"/>
  <c r="BC11"/>
  <c r="BC12"/>
  <c r="BC13"/>
  <c r="BC14"/>
  <c r="BC15"/>
  <c r="BC16"/>
  <c r="BC17"/>
  <c r="BC18"/>
  <c r="BC19"/>
  <c r="BC20"/>
  <c r="BC21"/>
  <c r="BC22"/>
  <c r="BC23"/>
  <c r="BC24"/>
  <c r="BC25"/>
  <c r="BC26"/>
  <c r="BC27"/>
  <c r="BC28"/>
  <c r="BC29"/>
  <c r="BC30"/>
  <c r="BC31"/>
  <c r="BC32"/>
  <c r="BC33"/>
  <c r="BC34"/>
  <c r="BC10"/>
  <c r="BB11"/>
  <c r="BB12"/>
  <c r="BB13"/>
  <c r="BB14"/>
  <c r="BB15"/>
  <c r="BB16"/>
  <c r="BB17"/>
  <c r="BB18"/>
  <c r="BB19"/>
  <c r="BB20"/>
  <c r="BB21"/>
  <c r="BB22"/>
  <c r="BB23"/>
  <c r="BB25"/>
  <c r="BB26"/>
  <c r="BB28"/>
  <c r="BB29"/>
  <c r="BB30"/>
  <c r="BB32"/>
  <c r="AY11"/>
  <c r="AY12"/>
  <c r="AY13"/>
  <c r="AY14"/>
  <c r="AY15"/>
  <c r="AY16"/>
  <c r="AY17"/>
  <c r="AY18"/>
  <c r="AY19"/>
  <c r="AY20"/>
  <c r="AY21"/>
  <c r="AY22"/>
  <c r="AY23"/>
  <c r="AY25"/>
  <c r="AY26"/>
  <c r="AY28"/>
  <c r="AY29"/>
  <c r="AY30"/>
  <c r="AY31"/>
  <c r="AY32"/>
  <c r="AY10"/>
  <c r="AV16"/>
  <c r="AV17"/>
  <c r="AV18"/>
  <c r="AV19"/>
  <c r="AV20"/>
  <c r="AV21"/>
  <c r="AV22"/>
  <c r="AV23"/>
  <c r="AV24"/>
  <c r="AV25"/>
  <c r="AV26"/>
  <c r="AV28"/>
  <c r="AV29"/>
  <c r="AV30"/>
  <c r="AV32"/>
  <c r="AV11"/>
  <c r="AV12"/>
  <c r="AV13"/>
  <c r="AV14"/>
  <c r="AC11"/>
  <c r="AC12"/>
  <c r="AC13"/>
  <c r="AC14"/>
  <c r="AC15"/>
  <c r="AC16"/>
  <c r="AC17"/>
  <c r="AC18"/>
  <c r="AC19"/>
  <c r="AC20"/>
  <c r="AC21"/>
  <c r="AC22"/>
  <c r="AC23"/>
  <c r="AC24"/>
  <c r="AC25"/>
  <c r="AC26"/>
  <c r="AC27"/>
  <c r="AC28"/>
  <c r="AC29"/>
  <c r="AC30"/>
  <c r="AC31"/>
  <c r="AC32"/>
  <c r="AC33"/>
  <c r="AC34"/>
  <c r="AB11"/>
  <c r="AB12"/>
  <c r="AB13"/>
  <c r="AB14"/>
  <c r="AB15"/>
  <c r="AB16"/>
  <c r="AB17"/>
  <c r="AB18"/>
  <c r="AB19"/>
  <c r="AB20"/>
  <c r="AB21"/>
  <c r="AB22"/>
  <c r="AB23"/>
  <c r="AB24"/>
  <c r="AB25"/>
  <c r="AB26"/>
  <c r="AB27"/>
  <c r="AB28"/>
  <c r="AB29"/>
  <c r="AB30"/>
  <c r="AB31"/>
  <c r="AB32"/>
  <c r="AB33"/>
  <c r="AB34"/>
  <c r="AA11"/>
  <c r="AA14"/>
  <c r="AA16"/>
  <c r="AA18"/>
  <c r="AA19"/>
  <c r="AA20"/>
  <c r="AA22"/>
  <c r="AA23"/>
  <c r="AA25"/>
  <c r="AA26"/>
  <c r="AA28"/>
  <c r="AA29"/>
  <c r="AA32"/>
  <c r="AA10"/>
  <c r="X11"/>
  <c r="X14"/>
  <c r="X16"/>
  <c r="X17"/>
  <c r="X18"/>
  <c r="X19"/>
  <c r="X20"/>
  <c r="X21"/>
  <c r="X22"/>
  <c r="X23"/>
  <c r="X25"/>
  <c r="X26"/>
  <c r="X28"/>
  <c r="X29"/>
  <c r="X30"/>
  <c r="X32"/>
  <c r="BK15" i="3"/>
  <c r="BK16"/>
  <c r="BK19"/>
  <c r="BK20"/>
  <c r="BK21"/>
  <c r="BK22"/>
  <c r="BK23"/>
  <c r="BK24"/>
  <c r="BK25"/>
  <c r="BK26"/>
  <c r="BK27"/>
  <c r="BK28"/>
  <c r="BK29"/>
  <c r="BK30"/>
  <c r="BK31"/>
  <c r="BK32"/>
  <c r="BK33"/>
  <c r="BK34"/>
  <c r="BK35"/>
  <c r="BK12"/>
  <c r="BB10"/>
  <c r="BB12"/>
  <c r="BB15"/>
  <c r="BB16"/>
  <c r="BB19"/>
  <c r="BB20"/>
  <c r="BB21"/>
  <c r="BB22"/>
  <c r="BB23"/>
  <c r="BB24"/>
  <c r="BB25"/>
  <c r="BB26"/>
  <c r="BB27"/>
  <c r="BB28"/>
  <c r="BB29"/>
  <c r="BB30"/>
  <c r="BB31"/>
  <c r="BB32"/>
  <c r="BB33"/>
  <c r="BB34"/>
  <c r="BB35"/>
  <c r="AY10"/>
  <c r="AY11"/>
  <c r="AY12"/>
  <c r="AY15"/>
  <c r="AY17"/>
  <c r="AY18"/>
  <c r="AY19"/>
  <c r="AY20"/>
  <c r="AY21"/>
  <c r="AY22"/>
  <c r="AY23"/>
  <c r="AY24"/>
  <c r="AY25"/>
  <c r="AY26"/>
  <c r="AY27"/>
  <c r="AY28"/>
  <c r="AY29"/>
  <c r="AY30"/>
  <c r="AY31"/>
  <c r="AY32"/>
  <c r="AY33"/>
  <c r="AY34"/>
  <c r="AY35"/>
  <c r="AV10"/>
  <c r="AV12"/>
  <c r="AV15"/>
  <c r="AV16"/>
  <c r="AV19"/>
  <c r="AV20"/>
  <c r="AV21"/>
  <c r="AV22"/>
  <c r="AV23"/>
  <c r="AV24"/>
  <c r="AV25"/>
  <c r="AV26"/>
  <c r="AV27"/>
  <c r="AV28"/>
  <c r="AV29"/>
  <c r="AV30"/>
  <c r="AV31"/>
  <c r="AV32"/>
  <c r="AV33"/>
  <c r="AV34"/>
  <c r="AV35"/>
  <c r="BD11"/>
  <c r="BD12"/>
  <c r="BD13"/>
  <c r="BD14"/>
  <c r="BD15"/>
  <c r="BD16"/>
  <c r="BD17"/>
  <c r="BD18"/>
  <c r="BD19"/>
  <c r="BD20"/>
  <c r="BD21"/>
  <c r="BD22"/>
  <c r="BD23"/>
  <c r="BD24"/>
  <c r="BD25"/>
  <c r="BD26"/>
  <c r="BD27"/>
  <c r="BD28"/>
  <c r="BD29"/>
  <c r="BD30"/>
  <c r="BD31"/>
  <c r="BD32"/>
  <c r="BD33"/>
  <c r="BD34"/>
  <c r="BD35"/>
  <c r="BD10"/>
  <c r="BC11"/>
  <c r="BC12"/>
  <c r="BC13"/>
  <c r="BC14"/>
  <c r="BC15"/>
  <c r="BC16"/>
  <c r="BC17"/>
  <c r="BC18"/>
  <c r="BC19"/>
  <c r="BC20"/>
  <c r="BC21"/>
  <c r="BC22"/>
  <c r="BC23"/>
  <c r="BC24"/>
  <c r="BC25"/>
  <c r="BC26"/>
  <c r="BC27"/>
  <c r="BC28"/>
  <c r="BC29"/>
  <c r="BC30"/>
  <c r="BC31"/>
  <c r="BC32"/>
  <c r="BC33"/>
  <c r="BC34"/>
  <c r="BC35"/>
  <c r="BC10"/>
  <c r="AC11"/>
  <c r="AC12"/>
  <c r="AC13"/>
  <c r="AC14"/>
  <c r="AC15"/>
  <c r="AC16"/>
  <c r="AC17"/>
  <c r="AC18"/>
  <c r="AC19"/>
  <c r="AC20"/>
  <c r="AC21"/>
  <c r="AC22"/>
  <c r="AC23"/>
  <c r="AC24"/>
  <c r="AC25"/>
  <c r="AC26"/>
  <c r="AC27"/>
  <c r="AC28"/>
  <c r="AC29"/>
  <c r="AC30"/>
  <c r="AC31"/>
  <c r="AC32"/>
  <c r="AC33"/>
  <c r="AC34"/>
  <c r="AC35"/>
  <c r="AC10"/>
  <c r="AB11"/>
  <c r="AB12"/>
  <c r="AB13"/>
  <c r="AB14"/>
  <c r="AB15"/>
  <c r="AB16"/>
  <c r="AB17"/>
  <c r="AB18"/>
  <c r="AB19"/>
  <c r="AB20"/>
  <c r="AB21"/>
  <c r="AB22"/>
  <c r="AB23"/>
  <c r="AB24"/>
  <c r="AB25"/>
  <c r="AB26"/>
  <c r="AB27"/>
  <c r="AB28"/>
  <c r="AB29"/>
  <c r="AB30"/>
  <c r="AB31"/>
  <c r="AB32"/>
  <c r="AB33"/>
  <c r="AB34"/>
  <c r="AB35"/>
  <c r="AB10"/>
  <c r="AA12"/>
  <c r="AA15"/>
  <c r="AA16"/>
  <c r="AA18"/>
  <c r="AA19"/>
  <c r="AA20"/>
  <c r="AA21"/>
  <c r="AA22"/>
  <c r="AA23"/>
  <c r="AA24"/>
  <c r="AA25"/>
  <c r="AA26"/>
  <c r="AA27"/>
  <c r="AA28"/>
  <c r="AA29"/>
  <c r="AA30"/>
  <c r="AA32"/>
  <c r="X12"/>
  <c r="X14"/>
  <c r="X18"/>
  <c r="X19"/>
  <c r="X20"/>
  <c r="X21"/>
  <c r="X22"/>
  <c r="X23"/>
  <c r="X24"/>
  <c r="X25"/>
  <c r="X29"/>
  <c r="X30"/>
  <c r="X31"/>
  <c r="X32"/>
  <c r="X33"/>
  <c r="X34"/>
  <c r="X35"/>
  <c r="AM10" i="10" l="1"/>
  <c r="AM12"/>
  <c r="AM13"/>
  <c r="AM14"/>
  <c r="AM15"/>
  <c r="AM16"/>
  <c r="AM17"/>
  <c r="AM18"/>
  <c r="AM19"/>
  <c r="AM20"/>
  <c r="AM21"/>
  <c r="AM22"/>
  <c r="AM23"/>
  <c r="AM24"/>
  <c r="AM25"/>
  <c r="AM26"/>
  <c r="AM27"/>
  <c r="AM28"/>
  <c r="AM29"/>
  <c r="AM33"/>
  <c r="AM34"/>
  <c r="AM35"/>
  <c r="AM42"/>
  <c r="AM43"/>
  <c r="AM44"/>
  <c r="AM45"/>
  <c r="AM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L42"/>
  <c r="L43"/>
  <c r="L44"/>
  <c r="L45"/>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9"/>
  <c r="AG10"/>
  <c r="AG12"/>
  <c r="AG13"/>
  <c r="AG16"/>
  <c r="AG17"/>
  <c r="AG19"/>
  <c r="AG20"/>
  <c r="AG21"/>
  <c r="AG22"/>
  <c r="AG23"/>
  <c r="AG24"/>
  <c r="AG25"/>
  <c r="AG26"/>
  <c r="AG27"/>
  <c r="AG28"/>
  <c r="AG29"/>
  <c r="AG30"/>
  <c r="AG31"/>
  <c r="AG32"/>
  <c r="AG33"/>
  <c r="AG34"/>
  <c r="AG35"/>
  <c r="AG42"/>
  <c r="AG43"/>
  <c r="AG44"/>
  <c r="AG45"/>
  <c r="AG9"/>
  <c r="BN32" i="8"/>
  <c r="BN31"/>
  <c r="BN11"/>
  <c r="BN10"/>
  <c r="BK32"/>
  <c r="BK31"/>
  <c r="BK16"/>
  <c r="BK15"/>
  <c r="BK14"/>
  <c r="BK11"/>
  <c r="BK10"/>
  <c r="BZ11" i="5"/>
  <c r="BZ10"/>
  <c r="CF11" i="4"/>
  <c r="CF12"/>
  <c r="CF13"/>
  <c r="CF14"/>
  <c r="CF15"/>
  <c r="CF16"/>
  <c r="CF17"/>
  <c r="CF18"/>
  <c r="CF19"/>
  <c r="CF20"/>
  <c r="CF21"/>
  <c r="CF22"/>
  <c r="CF23"/>
  <c r="CF24"/>
  <c r="CF25"/>
  <c r="CF26"/>
  <c r="CF27"/>
  <c r="CF28"/>
  <c r="CF29"/>
  <c r="CF30"/>
  <c r="CF31"/>
  <c r="CF32"/>
  <c r="CF33"/>
  <c r="CF34"/>
  <c r="CF10"/>
  <c r="CE11"/>
  <c r="CE12"/>
  <c r="CE13"/>
  <c r="CE14"/>
  <c r="CE15"/>
  <c r="CE16"/>
  <c r="CE17"/>
  <c r="CE18"/>
  <c r="CE19"/>
  <c r="CE20"/>
  <c r="CE21"/>
  <c r="CE22"/>
  <c r="CE23"/>
  <c r="CE24"/>
  <c r="CE25"/>
  <c r="CE26"/>
  <c r="CE27"/>
  <c r="CE28"/>
  <c r="CE29"/>
  <c r="CE30"/>
  <c r="CE31"/>
  <c r="CE32"/>
  <c r="CE33"/>
  <c r="CE34"/>
  <c r="CE10"/>
  <c r="CD11"/>
  <c r="CD12"/>
  <c r="CD13"/>
  <c r="CD14"/>
  <c r="CD15"/>
  <c r="CD16"/>
  <c r="CD17"/>
  <c r="CD18"/>
  <c r="CD19"/>
  <c r="CD20"/>
  <c r="CD21"/>
  <c r="CD22"/>
  <c r="CD23"/>
  <c r="CD24"/>
  <c r="CD25"/>
  <c r="CD26"/>
  <c r="CD27"/>
  <c r="CD28"/>
  <c r="CD29"/>
  <c r="CD30"/>
  <c r="CD31"/>
  <c r="CD32"/>
  <c r="CD33"/>
  <c r="CD34"/>
  <c r="CF11" i="3"/>
  <c r="CF12"/>
  <c r="CF15"/>
  <c r="CF16"/>
  <c r="CF17"/>
  <c r="CF19"/>
  <c r="CF20"/>
  <c r="CF21"/>
  <c r="CF22"/>
  <c r="CF23"/>
  <c r="CF24"/>
  <c r="CF25"/>
  <c r="CF26"/>
  <c r="CF27"/>
  <c r="CF28"/>
  <c r="CF29"/>
  <c r="CF30"/>
  <c r="CF31"/>
  <c r="CF32"/>
  <c r="CF33"/>
  <c r="CF34"/>
  <c r="CF35"/>
  <c r="CD11"/>
  <c r="CD12"/>
  <c r="CD13"/>
  <c r="CD14"/>
  <c r="CD15"/>
  <c r="CD16"/>
  <c r="CD17"/>
  <c r="CD18"/>
  <c r="CD19"/>
  <c r="CD20"/>
  <c r="CD21"/>
  <c r="CD22"/>
  <c r="CD23"/>
  <c r="CD24"/>
  <c r="CD25"/>
  <c r="CD26"/>
  <c r="CD27"/>
  <c r="CD28"/>
  <c r="CD29"/>
  <c r="CD30"/>
  <c r="CD31"/>
  <c r="CD32"/>
  <c r="CD33"/>
  <c r="CD34"/>
  <c r="CD35"/>
  <c r="CD10"/>
  <c r="CE11"/>
  <c r="CE12"/>
  <c r="CE13"/>
  <c r="CE14"/>
  <c r="CE15"/>
  <c r="CE16"/>
  <c r="CE17"/>
  <c r="CE18"/>
  <c r="CE19"/>
  <c r="CE20"/>
  <c r="CE21"/>
  <c r="CE22"/>
  <c r="CE23"/>
  <c r="CE24"/>
  <c r="CE25"/>
  <c r="CE26"/>
  <c r="CE27"/>
  <c r="CE28"/>
  <c r="CE29"/>
  <c r="CE30"/>
  <c r="CE31"/>
  <c r="CE32"/>
  <c r="CE33"/>
  <c r="CE34"/>
  <c r="CE35"/>
  <c r="CE10"/>
  <c r="BZ31" i="4"/>
  <c r="BZ29"/>
  <c r="BZ28"/>
  <c r="BZ27"/>
  <c r="BZ24"/>
  <c r="BZ22"/>
  <c r="BZ21"/>
  <c r="BZ20"/>
  <c r="BZ19"/>
  <c r="BZ18"/>
  <c r="BZ17"/>
  <c r="BZ16"/>
  <c r="BZ15"/>
  <c r="BZ14"/>
  <c r="BZ13"/>
  <c r="BZ12"/>
  <c r="BZ11"/>
  <c r="BZ10"/>
  <c r="BE31" i="8" l="1"/>
  <c r="BE30"/>
  <c r="BE19"/>
  <c r="BE10"/>
  <c r="AY31"/>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10"/>
  <c r="BO11"/>
  <c r="BO12"/>
  <c r="BO13"/>
  <c r="BO14"/>
  <c r="BO15"/>
  <c r="BO16"/>
  <c r="BO17"/>
  <c r="BO18"/>
  <c r="BO19"/>
  <c r="BO20"/>
  <c r="BO21"/>
  <c r="BO22"/>
  <c r="BO23"/>
  <c r="BO24"/>
  <c r="BO25"/>
  <c r="BO26"/>
  <c r="BO27"/>
  <c r="BO28"/>
  <c r="BO29"/>
  <c r="BO30"/>
  <c r="BO31"/>
  <c r="BQ31" s="1"/>
  <c r="BO32"/>
  <c r="BO33"/>
  <c r="BO34"/>
  <c r="BO35"/>
  <c r="BO36"/>
  <c r="BO37"/>
  <c r="BO38"/>
  <c r="BO39"/>
  <c r="BO40"/>
  <c r="BO41"/>
  <c r="BO42"/>
  <c r="BO43"/>
  <c r="BO44"/>
  <c r="BO45"/>
  <c r="BO10"/>
  <c r="BB45"/>
  <c r="AY45"/>
  <c r="BH42"/>
  <c r="BE42"/>
  <c r="BB42"/>
  <c r="AY42"/>
  <c r="AV42"/>
  <c r="BH41"/>
  <c r="BE41"/>
  <c r="AV41"/>
  <c r="BE40"/>
  <c r="BB40"/>
  <c r="AY40"/>
  <c r="BH39"/>
  <c r="BE39"/>
  <c r="BB39"/>
  <c r="AY39"/>
  <c r="BH38"/>
  <c r="BE38"/>
  <c r="BB38"/>
  <c r="AY38"/>
  <c r="AV38"/>
  <c r="BH37"/>
  <c r="BE37"/>
  <c r="BB37"/>
  <c r="AY37"/>
  <c r="AV37"/>
  <c r="BB36"/>
  <c r="AY36"/>
  <c r="BH35"/>
  <c r="BE35"/>
  <c r="BB35"/>
  <c r="AY35"/>
  <c r="AV35"/>
  <c r="BH34"/>
  <c r="BE34"/>
  <c r="BB34"/>
  <c r="AY34"/>
  <c r="AV34"/>
  <c r="AS34"/>
  <c r="BH33"/>
  <c r="BE33"/>
  <c r="AV33"/>
  <c r="AS33"/>
  <c r="BB30"/>
  <c r="AY30"/>
  <c r="AV30"/>
  <c r="BB29"/>
  <c r="AY29"/>
  <c r="AY28"/>
  <c r="AY27"/>
  <c r="AY26"/>
  <c r="AY25"/>
  <c r="AY24"/>
  <c r="AY23"/>
  <c r="AY22"/>
  <c r="AY21"/>
  <c r="BB20"/>
  <c r="AY20"/>
  <c r="BH19"/>
  <c r="BB19"/>
  <c r="AY19"/>
  <c r="BH18"/>
  <c r="AY18"/>
  <c r="BH17"/>
  <c r="AY17"/>
  <c r="BH16"/>
  <c r="BH15"/>
  <c r="BH14"/>
  <c r="BH13"/>
  <c r="BE13"/>
  <c r="AY13"/>
  <c r="AV13"/>
  <c r="AS13"/>
  <c r="BH12"/>
  <c r="AV12"/>
  <c r="AS12"/>
  <c r="AS11"/>
  <c r="AY10"/>
  <c r="AV10"/>
  <c r="AS10"/>
  <c r="AD34"/>
  <c r="AD35"/>
  <c r="AD37"/>
  <c r="AD38"/>
  <c r="AD39"/>
  <c r="AD41"/>
  <c r="AD42"/>
  <c r="AD33"/>
  <c r="AD12"/>
  <c r="AA35"/>
  <c r="AA36"/>
  <c r="AA37"/>
  <c r="AA38"/>
  <c r="AA39"/>
  <c r="AA40"/>
  <c r="AA42"/>
  <c r="AA43"/>
  <c r="AA45"/>
  <c r="AA34"/>
  <c r="AA30"/>
  <c r="AA12"/>
  <c r="X33"/>
  <c r="X34"/>
  <c r="X35"/>
  <c r="X36"/>
  <c r="X37"/>
  <c r="X38"/>
  <c r="X39"/>
  <c r="X40"/>
  <c r="X42"/>
  <c r="X43"/>
  <c r="X44"/>
  <c r="X45"/>
  <c r="X30"/>
  <c r="X12"/>
  <c r="U30"/>
  <c r="U33"/>
  <c r="U34"/>
  <c r="U35"/>
  <c r="U36"/>
  <c r="U37"/>
  <c r="U38"/>
  <c r="U41"/>
  <c r="U42"/>
  <c r="U12"/>
  <c r="U11"/>
  <c r="R12"/>
  <c r="R33"/>
  <c r="R10"/>
  <c r="BZ45"/>
  <c r="BZ44"/>
  <c r="BZ43"/>
  <c r="BZ42"/>
  <c r="BZ41"/>
  <c r="BZ40"/>
  <c r="BZ39"/>
  <c r="BZ38"/>
  <c r="BZ37"/>
  <c r="BZ36"/>
  <c r="BZ35"/>
  <c r="BZ34"/>
  <c r="BZ33"/>
  <c r="BZ32"/>
  <c r="BZ31"/>
  <c r="BZ30"/>
  <c r="BZ29"/>
  <c r="BZ28"/>
  <c r="BZ27"/>
  <c r="BZ26"/>
  <c r="BZ25"/>
  <c r="BZ24"/>
  <c r="BZ23"/>
  <c r="BZ22"/>
  <c r="BZ21"/>
  <c r="BZ20"/>
  <c r="BZ19"/>
  <c r="BZ18"/>
  <c r="BZ17"/>
  <c r="BZ16"/>
  <c r="BZ15"/>
  <c r="BZ14"/>
  <c r="BZ13"/>
  <c r="BZ12"/>
  <c r="BZ11"/>
  <c r="BZ10"/>
  <c r="CO34" i="4"/>
  <c r="CO33"/>
  <c r="CO32"/>
  <c r="CO31"/>
  <c r="CO30"/>
  <c r="CO29"/>
  <c r="CO28"/>
  <c r="CO27"/>
  <c r="CO26"/>
  <c r="CO25"/>
  <c r="CO24"/>
  <c r="CO23"/>
  <c r="CO22"/>
  <c r="CO21"/>
  <c r="CO20"/>
  <c r="CO19"/>
  <c r="CO18"/>
  <c r="CO17"/>
  <c r="CO16"/>
  <c r="CO15"/>
  <c r="CO14"/>
  <c r="CO13"/>
  <c r="CO12"/>
  <c r="CO11"/>
  <c r="CO10"/>
  <c r="BQ35" i="8" l="1"/>
  <c r="BQ23"/>
  <c r="BQ15"/>
  <c r="BQ42"/>
  <c r="BQ38"/>
  <c r="BQ34"/>
  <c r="BQ26"/>
  <c r="BQ22"/>
  <c r="BQ18"/>
  <c r="BQ14"/>
  <c r="BQ43"/>
  <c r="BQ27"/>
  <c r="BQ19"/>
  <c r="BQ44"/>
  <c r="BQ40"/>
  <c r="BQ36"/>
  <c r="BQ32"/>
  <c r="BQ28"/>
  <c r="BQ24"/>
  <c r="BQ20"/>
  <c r="BQ16"/>
  <c r="BQ12"/>
  <c r="BQ39"/>
  <c r="BQ11"/>
  <c r="AP12"/>
  <c r="BQ45"/>
  <c r="BQ41"/>
  <c r="BQ37"/>
  <c r="BQ33"/>
  <c r="BQ29"/>
  <c r="BQ25"/>
  <c r="BQ21"/>
  <c r="BQ17"/>
  <c r="BQ13"/>
  <c r="AP43"/>
  <c r="AP39"/>
  <c r="AP35"/>
  <c r="AP11"/>
  <c r="AP44"/>
  <c r="AP40"/>
  <c r="AP36"/>
  <c r="BQ10"/>
  <c r="BQ30"/>
  <c r="AP45"/>
  <c r="AP41"/>
  <c r="AP37"/>
  <c r="AP33"/>
  <c r="AP10"/>
  <c r="AP42"/>
  <c r="AP38"/>
  <c r="AP34"/>
  <c r="AP30"/>
  <c r="O24" i="10" l="1"/>
  <c r="AD21"/>
  <c r="AD25"/>
  <c r="AA27"/>
  <c r="AA19"/>
  <c r="U19"/>
  <c r="X21"/>
  <c r="X23"/>
  <c r="X27"/>
  <c r="X28"/>
  <c r="X19"/>
  <c r="U27"/>
  <c r="R15"/>
  <c r="R19"/>
  <c r="R21"/>
  <c r="R25"/>
  <c r="R26"/>
  <c r="R27"/>
  <c r="R28"/>
  <c r="R29"/>
  <c r="R14"/>
  <c r="O29"/>
  <c r="O28"/>
  <c r="AD27"/>
  <c r="O27"/>
  <c r="O26"/>
  <c r="O25"/>
  <c r="O23"/>
  <c r="O22"/>
  <c r="O20"/>
  <c r="AD19"/>
  <c r="O19"/>
  <c r="O17"/>
  <c r="O16"/>
  <c r="O12"/>
  <c r="O10"/>
  <c r="O9"/>
  <c r="CF31" i="6"/>
  <c r="CF11"/>
  <c r="CF12"/>
  <c r="CF13"/>
  <c r="CF14"/>
  <c r="CF15"/>
  <c r="CF16"/>
  <c r="CF17"/>
  <c r="CF18"/>
  <c r="CF19"/>
  <c r="CF20"/>
  <c r="CF21"/>
  <c r="CF22"/>
  <c r="CF23"/>
  <c r="CF24"/>
  <c r="CF25"/>
  <c r="CF26"/>
  <c r="CF27"/>
  <c r="CF28"/>
  <c r="CF29"/>
  <c r="CF30"/>
  <c r="CF32"/>
  <c r="CF33"/>
  <c r="CF10"/>
  <c r="CO33"/>
  <c r="CO32"/>
  <c r="CO31"/>
  <c r="CO30"/>
  <c r="CO29"/>
  <c r="CO28"/>
  <c r="CO27"/>
  <c r="CO26"/>
  <c r="CO25"/>
  <c r="CO24"/>
  <c r="CO23"/>
  <c r="CO22"/>
  <c r="CO21"/>
  <c r="CO20"/>
  <c r="CO19"/>
  <c r="CO18"/>
  <c r="CO17"/>
  <c r="CO16"/>
  <c r="CO15"/>
  <c r="CO14"/>
  <c r="CO13"/>
  <c r="CO12"/>
  <c r="CO11"/>
  <c r="CO10"/>
  <c r="BT15"/>
  <c r="BH14"/>
  <c r="BH12"/>
  <c r="BE12"/>
  <c r="BE16"/>
  <c r="AS12"/>
  <c r="AS13"/>
  <c r="AS14"/>
  <c r="AS17"/>
  <c r="AS19"/>
  <c r="AS21"/>
  <c r="AS22"/>
  <c r="AS23"/>
  <c r="AS24"/>
  <c r="AS25"/>
  <c r="AS26"/>
  <c r="AS27"/>
  <c r="AS29"/>
  <c r="AS30"/>
  <c r="AS31"/>
  <c r="AS33"/>
  <c r="AS10"/>
  <c r="AP12"/>
  <c r="AP13"/>
  <c r="AP14"/>
  <c r="AP15"/>
  <c r="AP17"/>
  <c r="AP18"/>
  <c r="AP19"/>
  <c r="AP20"/>
  <c r="AP21"/>
  <c r="AP22"/>
  <c r="AP23"/>
  <c r="AP24"/>
  <c r="AP27"/>
  <c r="AP29"/>
  <c r="AP30"/>
  <c r="AP31"/>
  <c r="AP33"/>
  <c r="AP10"/>
  <c r="AM18"/>
  <c r="AM12"/>
  <c r="AM13"/>
  <c r="AM14"/>
  <c r="AM17"/>
  <c r="AM19"/>
  <c r="AM20"/>
  <c r="AM22"/>
  <c r="AM23"/>
  <c r="AM31"/>
  <c r="AM33"/>
  <c r="AM10"/>
  <c r="AJ12"/>
  <c r="AJ13"/>
  <c r="AJ14"/>
  <c r="AJ17"/>
  <c r="AJ18"/>
  <c r="AJ19"/>
  <c r="AJ21"/>
  <c r="AJ22"/>
  <c r="AJ23"/>
  <c r="AJ24"/>
  <c r="AJ25"/>
  <c r="AJ26"/>
  <c r="AJ27"/>
  <c r="AJ31"/>
  <c r="AJ33"/>
  <c r="AJ10"/>
  <c r="AG11"/>
  <c r="AG14"/>
  <c r="AG24"/>
  <c r="AG31"/>
  <c r="AG10"/>
  <c r="U27"/>
  <c r="U24"/>
  <c r="U25"/>
  <c r="U26"/>
  <c r="U28"/>
  <c r="U29"/>
  <c r="U10"/>
  <c r="R24"/>
  <c r="R25"/>
  <c r="R26"/>
  <c r="R27"/>
  <c r="R28"/>
  <c r="R29"/>
  <c r="R30"/>
  <c r="R31"/>
  <c r="R32"/>
  <c r="R33"/>
  <c r="R10"/>
  <c r="O29"/>
  <c r="O30"/>
  <c r="O31"/>
  <c r="O32"/>
  <c r="O28"/>
  <c r="L26"/>
  <c r="L28"/>
  <c r="L29"/>
  <c r="L30"/>
  <c r="L31"/>
  <c r="L32"/>
  <c r="L33"/>
  <c r="L24"/>
  <c r="I24"/>
  <c r="I25"/>
  <c r="I26"/>
  <c r="I27"/>
  <c r="I28"/>
  <c r="I29"/>
  <c r="I30"/>
  <c r="I31"/>
  <c r="I32"/>
  <c r="I10"/>
  <c r="F11"/>
  <c r="F24"/>
  <c r="F28"/>
  <c r="F10"/>
  <c r="CO20" i="5"/>
  <c r="CO19"/>
  <c r="CO18"/>
  <c r="CO17"/>
  <c r="CO16"/>
  <c r="CO15"/>
  <c r="CO14"/>
  <c r="CO13"/>
  <c r="CO12"/>
  <c r="CO11"/>
  <c r="CO10"/>
  <c r="CF13"/>
  <c r="CF14"/>
  <c r="CF17"/>
  <c r="CF18"/>
  <c r="CF10"/>
  <c r="BQ18"/>
  <c r="BQ19"/>
  <c r="BE11"/>
  <c r="BE14"/>
  <c r="BE15"/>
  <c r="BE18"/>
  <c r="BE19"/>
  <c r="AS12"/>
  <c r="AS13"/>
  <c r="AS14"/>
  <c r="AS15"/>
  <c r="AS16"/>
  <c r="AS17"/>
  <c r="AS18"/>
  <c r="AS19"/>
  <c r="AS20"/>
  <c r="AS10"/>
  <c r="AP18"/>
  <c r="AP19"/>
  <c r="AP10"/>
  <c r="AM18"/>
  <c r="AM19"/>
  <c r="AM10"/>
  <c r="AJ12"/>
  <c r="AJ13"/>
  <c r="AJ14"/>
  <c r="AJ15"/>
  <c r="AJ17"/>
  <c r="AJ18"/>
  <c r="AJ19"/>
  <c r="AJ20"/>
  <c r="AJ10"/>
  <c r="AG11"/>
  <c r="AG15"/>
  <c r="AG16"/>
  <c r="AG18"/>
  <c r="AG19"/>
  <c r="AG20"/>
  <c r="AG10"/>
  <c r="U12"/>
  <c r="U13"/>
  <c r="U14"/>
  <c r="U15"/>
  <c r="U16"/>
  <c r="U17"/>
  <c r="U18"/>
  <c r="U19"/>
  <c r="U20"/>
  <c r="U10"/>
  <c r="R12"/>
  <c r="R13"/>
  <c r="R14"/>
  <c r="R15"/>
  <c r="R16"/>
  <c r="R17"/>
  <c r="R18"/>
  <c r="R19"/>
  <c r="R20"/>
  <c r="R10"/>
  <c r="O18"/>
  <c r="L18"/>
  <c r="L19"/>
  <c r="I12"/>
  <c r="I13"/>
  <c r="I14"/>
  <c r="I17"/>
  <c r="I18"/>
  <c r="I19"/>
  <c r="I20"/>
  <c r="I10"/>
  <c r="F11"/>
  <c r="F15"/>
  <c r="F16"/>
  <c r="F20"/>
  <c r="F10"/>
  <c r="CO23" i="7"/>
  <c r="CO43"/>
  <c r="CO42"/>
  <c r="CO41"/>
  <c r="CO40"/>
  <c r="CO39"/>
  <c r="CO38"/>
  <c r="CO37"/>
  <c r="CO36"/>
  <c r="CO35"/>
  <c r="CO34"/>
  <c r="CO33"/>
  <c r="CO32"/>
  <c r="CO31"/>
  <c r="CO30"/>
  <c r="CO29"/>
  <c r="CO28"/>
  <c r="CO27"/>
  <c r="CO26"/>
  <c r="CO25"/>
  <c r="CO24"/>
  <c r="CO22"/>
  <c r="CO21"/>
  <c r="CO20"/>
  <c r="CO19"/>
  <c r="CO18"/>
  <c r="CO17"/>
  <c r="CO16"/>
  <c r="CO15"/>
  <c r="CO14"/>
  <c r="CO13"/>
  <c r="CO12"/>
  <c r="CO11"/>
  <c r="BT22"/>
  <c r="BT24"/>
  <c r="BT12"/>
  <c r="CE12"/>
  <c r="CE13"/>
  <c r="CE14"/>
  <c r="CE15"/>
  <c r="CE16"/>
  <c r="CE17"/>
  <c r="CE18"/>
  <c r="CE19"/>
  <c r="CE20"/>
  <c r="CE21"/>
  <c r="CE22"/>
  <c r="CE23"/>
  <c r="CE24"/>
  <c r="CE25"/>
  <c r="CE26"/>
  <c r="CE27"/>
  <c r="CE28"/>
  <c r="CE29"/>
  <c r="CE30"/>
  <c r="CE31"/>
  <c r="CE32"/>
  <c r="CE33"/>
  <c r="CE34"/>
  <c r="CE35"/>
  <c r="CE36"/>
  <c r="CE37"/>
  <c r="CE38"/>
  <c r="CE39"/>
  <c r="CE40"/>
  <c r="CE41"/>
  <c r="CE42"/>
  <c r="CE43"/>
  <c r="CE11"/>
  <c r="CD12"/>
  <c r="CD13"/>
  <c r="CF13" s="1"/>
  <c r="CD14"/>
  <c r="CD15"/>
  <c r="CD16"/>
  <c r="CD17"/>
  <c r="CD18"/>
  <c r="CD19"/>
  <c r="CD20"/>
  <c r="CD21"/>
  <c r="CD22"/>
  <c r="CD23"/>
  <c r="CD24"/>
  <c r="CD25"/>
  <c r="CF25" s="1"/>
  <c r="CD26"/>
  <c r="CD27"/>
  <c r="CD28"/>
  <c r="CD29"/>
  <c r="CF29" s="1"/>
  <c r="CD30"/>
  <c r="CD31"/>
  <c r="CD32"/>
  <c r="CD33"/>
  <c r="CF33" s="1"/>
  <c r="CD34"/>
  <c r="CD35"/>
  <c r="CD36"/>
  <c r="CD37"/>
  <c r="CD38"/>
  <c r="CD39"/>
  <c r="CD40"/>
  <c r="CD41"/>
  <c r="CD42"/>
  <c r="CD43"/>
  <c r="CD11"/>
  <c r="BQ13"/>
  <c r="AS12"/>
  <c r="AS19"/>
  <c r="AS22"/>
  <c r="AS24"/>
  <c r="AS25"/>
  <c r="AS26"/>
  <c r="AS27"/>
  <c r="AS28"/>
  <c r="AS29"/>
  <c r="AS30"/>
  <c r="AS31"/>
  <c r="AS32"/>
  <c r="AS33"/>
  <c r="AS34"/>
  <c r="AS35"/>
  <c r="AS36"/>
  <c r="AS37"/>
  <c r="AS38"/>
  <c r="AS39"/>
  <c r="AS40"/>
  <c r="AS41"/>
  <c r="AS42"/>
  <c r="AS43"/>
  <c r="AS11"/>
  <c r="AP13"/>
  <c r="AP15"/>
  <c r="AP16"/>
  <c r="AP18"/>
  <c r="AP27"/>
  <c r="AP28"/>
  <c r="AP29"/>
  <c r="AP30"/>
  <c r="AP31"/>
  <c r="AP32"/>
  <c r="AP33"/>
  <c r="AP34"/>
  <c r="AP35"/>
  <c r="AP37"/>
  <c r="AP38"/>
  <c r="AP42"/>
  <c r="AP43"/>
  <c r="AP11"/>
  <c r="AM27"/>
  <c r="AM29"/>
  <c r="AM31"/>
  <c r="AM32"/>
  <c r="AM34"/>
  <c r="AM35"/>
  <c r="AM37"/>
  <c r="AM38"/>
  <c r="AM39"/>
  <c r="AM40"/>
  <c r="AM41"/>
  <c r="AM42"/>
  <c r="AM43"/>
  <c r="AM11"/>
  <c r="AJ13"/>
  <c r="AJ18"/>
  <c r="AJ19"/>
  <c r="AJ22"/>
  <c r="AJ24"/>
  <c r="AJ27"/>
  <c r="AJ28"/>
  <c r="AJ29"/>
  <c r="AJ30"/>
  <c r="AJ31"/>
  <c r="AJ32"/>
  <c r="AJ33"/>
  <c r="AJ34"/>
  <c r="AJ35"/>
  <c r="AJ37"/>
  <c r="AJ38"/>
  <c r="AJ40"/>
  <c r="AJ41"/>
  <c r="AJ42"/>
  <c r="AJ43"/>
  <c r="AJ11"/>
  <c r="AG12"/>
  <c r="AG19"/>
  <c r="AG28"/>
  <c r="AG29"/>
  <c r="AG30"/>
  <c r="AG34"/>
  <c r="AG37"/>
  <c r="AG38"/>
  <c r="AG42"/>
  <c r="AG11"/>
  <c r="U13"/>
  <c r="U14"/>
  <c r="U15"/>
  <c r="U16"/>
  <c r="U18"/>
  <c r="U19"/>
  <c r="U21"/>
  <c r="U22"/>
  <c r="U23"/>
  <c r="U24"/>
  <c r="U25"/>
  <c r="U26"/>
  <c r="U28"/>
  <c r="U29"/>
  <c r="U30"/>
  <c r="U31"/>
  <c r="U32"/>
  <c r="U34"/>
  <c r="U35"/>
  <c r="U37"/>
  <c r="U38"/>
  <c r="U39"/>
  <c r="U40"/>
  <c r="U43"/>
  <c r="U11"/>
  <c r="R19"/>
  <c r="R20"/>
  <c r="R21"/>
  <c r="R22"/>
  <c r="R23"/>
  <c r="R24"/>
  <c r="R25"/>
  <c r="R27"/>
  <c r="R28"/>
  <c r="R29"/>
  <c r="R30"/>
  <c r="R31"/>
  <c r="R32"/>
  <c r="R33"/>
  <c r="R34"/>
  <c r="R35"/>
  <c r="R36"/>
  <c r="R37"/>
  <c r="R38"/>
  <c r="R39"/>
  <c r="R40"/>
  <c r="R41"/>
  <c r="R42"/>
  <c r="R43"/>
  <c r="R11"/>
  <c r="O13"/>
  <c r="O14"/>
  <c r="O15"/>
  <c r="O16"/>
  <c r="O18"/>
  <c r="O25"/>
  <c r="O29"/>
  <c r="O31"/>
  <c r="O35"/>
  <c r="O38"/>
  <c r="O41"/>
  <c r="O43"/>
  <c r="O11"/>
  <c r="L27"/>
  <c r="L29"/>
  <c r="L31"/>
  <c r="L32"/>
  <c r="L35"/>
  <c r="L36"/>
  <c r="L37"/>
  <c r="L38"/>
  <c r="L39"/>
  <c r="L42"/>
  <c r="L43"/>
  <c r="L11"/>
  <c r="I19"/>
  <c r="I20"/>
  <c r="I22"/>
  <c r="I23"/>
  <c r="I24"/>
  <c r="I25"/>
  <c r="I26"/>
  <c r="I27"/>
  <c r="I28"/>
  <c r="I29"/>
  <c r="I30"/>
  <c r="I31"/>
  <c r="I32"/>
  <c r="I33"/>
  <c r="I34"/>
  <c r="I35"/>
  <c r="I36"/>
  <c r="I37"/>
  <c r="I38"/>
  <c r="I39"/>
  <c r="I40"/>
  <c r="I42"/>
  <c r="I43"/>
  <c r="I11"/>
  <c r="F12"/>
  <c r="F14"/>
  <c r="F19"/>
  <c r="F28"/>
  <c r="F29"/>
  <c r="F30"/>
  <c r="F32"/>
  <c r="F36"/>
  <c r="F11"/>
  <c r="AS11" i="4"/>
  <c r="AS12"/>
  <c r="AS13"/>
  <c r="AS14"/>
  <c r="AS16"/>
  <c r="AS17"/>
  <c r="AS18"/>
  <c r="AS19"/>
  <c r="AS21"/>
  <c r="AS22"/>
  <c r="AS23"/>
  <c r="AS24"/>
  <c r="AS25"/>
  <c r="AS26"/>
  <c r="AS28"/>
  <c r="AS29"/>
  <c r="AS30"/>
  <c r="AS32"/>
  <c r="AS10"/>
  <c r="AP11"/>
  <c r="AP13"/>
  <c r="AP14"/>
  <c r="AP19"/>
  <c r="AP20"/>
  <c r="AP21"/>
  <c r="AP22"/>
  <c r="AP23"/>
  <c r="AP24"/>
  <c r="AP25"/>
  <c r="AP26"/>
  <c r="AP27"/>
  <c r="AP29"/>
  <c r="AP30"/>
  <c r="AP31"/>
  <c r="BE19"/>
  <c r="BE23"/>
  <c r="BE27"/>
  <c r="BE31"/>
  <c r="AM11"/>
  <c r="AM14"/>
  <c r="AM19"/>
  <c r="AM20"/>
  <c r="AM21"/>
  <c r="AM22"/>
  <c r="AM23"/>
  <c r="AM24"/>
  <c r="AM25"/>
  <c r="AM26"/>
  <c r="AM27"/>
  <c r="AM28"/>
  <c r="AM29"/>
  <c r="AM30"/>
  <c r="AM31"/>
  <c r="AJ11"/>
  <c r="AJ12"/>
  <c r="AJ13"/>
  <c r="AJ14"/>
  <c r="AJ16"/>
  <c r="AJ17"/>
  <c r="AJ18"/>
  <c r="AJ19"/>
  <c r="AJ20"/>
  <c r="AJ21"/>
  <c r="AJ22"/>
  <c r="AJ23"/>
  <c r="AJ24"/>
  <c r="AJ25"/>
  <c r="AJ26"/>
  <c r="AJ28"/>
  <c r="AJ29"/>
  <c r="AJ30"/>
  <c r="AJ32"/>
  <c r="AG11"/>
  <c r="AG12"/>
  <c r="AG14"/>
  <c r="AG15"/>
  <c r="AG19"/>
  <c r="AG22"/>
  <c r="AG25"/>
  <c r="AG29"/>
  <c r="AG32"/>
  <c r="AG33"/>
  <c r="AG34"/>
  <c r="U11"/>
  <c r="U14"/>
  <c r="U16"/>
  <c r="U17"/>
  <c r="U18"/>
  <c r="U19"/>
  <c r="U20"/>
  <c r="U22"/>
  <c r="U23"/>
  <c r="U24"/>
  <c r="U25"/>
  <c r="U26"/>
  <c r="U28"/>
  <c r="U29"/>
  <c r="U30"/>
  <c r="U32"/>
  <c r="AD14"/>
  <c r="AD19"/>
  <c r="AD23"/>
  <c r="AD27"/>
  <c r="AD31"/>
  <c r="AD10"/>
  <c r="AS10" i="3"/>
  <c r="AS11"/>
  <c r="AS12"/>
  <c r="AS13"/>
  <c r="AS14"/>
  <c r="AS15"/>
  <c r="AS16"/>
  <c r="AS17"/>
  <c r="AS18"/>
  <c r="AS19"/>
  <c r="AS20"/>
  <c r="AS21"/>
  <c r="AS22"/>
  <c r="AS23"/>
  <c r="AS24"/>
  <c r="AS25"/>
  <c r="AS26"/>
  <c r="AS27"/>
  <c r="AS28"/>
  <c r="AS29"/>
  <c r="AS30"/>
  <c r="AS31"/>
  <c r="AS32"/>
  <c r="AS33"/>
  <c r="AS34"/>
  <c r="AS35"/>
  <c r="AP12"/>
  <c r="AP23"/>
  <c r="AP31"/>
  <c r="AP32"/>
  <c r="AM12"/>
  <c r="AM23"/>
  <c r="AM31"/>
  <c r="AM32"/>
  <c r="AJ10"/>
  <c r="AJ12"/>
  <c r="AJ15"/>
  <c r="AJ16"/>
  <c r="AJ19"/>
  <c r="AJ20"/>
  <c r="AJ21"/>
  <c r="AJ22"/>
  <c r="AJ23"/>
  <c r="AJ24"/>
  <c r="AJ25"/>
  <c r="AJ26"/>
  <c r="AJ27"/>
  <c r="AJ28"/>
  <c r="AJ29"/>
  <c r="AJ30"/>
  <c r="AJ31"/>
  <c r="AJ32"/>
  <c r="AJ33"/>
  <c r="AJ34"/>
  <c r="AJ35"/>
  <c r="AG12"/>
  <c r="AG15"/>
  <c r="AG16"/>
  <c r="AG17"/>
  <c r="AG22"/>
  <c r="AG23"/>
  <c r="AG25"/>
  <c r="AG26"/>
  <c r="AG27"/>
  <c r="AG28"/>
  <c r="AG29"/>
  <c r="AG30"/>
  <c r="AG32"/>
  <c r="AG35"/>
  <c r="CO35"/>
  <c r="CO34"/>
  <c r="CO33"/>
  <c r="CO32"/>
  <c r="CO31"/>
  <c r="CO30"/>
  <c r="CO29"/>
  <c r="CO28"/>
  <c r="CO27"/>
  <c r="CO26"/>
  <c r="CO25"/>
  <c r="CO24"/>
  <c r="CO23"/>
  <c r="CO22"/>
  <c r="CO21"/>
  <c r="CO20"/>
  <c r="CO19"/>
  <c r="CO18"/>
  <c r="CO17"/>
  <c r="CO16"/>
  <c r="CO15"/>
  <c r="CO14"/>
  <c r="CO13"/>
  <c r="CO12"/>
  <c r="CO11"/>
  <c r="CO10"/>
  <c r="CF20" i="5" l="1"/>
  <c r="CF16"/>
  <c r="CF12"/>
  <c r="BE20"/>
  <c r="BE16"/>
  <c r="BE12"/>
  <c r="BE10"/>
  <c r="BE17"/>
  <c r="BE13"/>
  <c r="CF19"/>
  <c r="CF15"/>
  <c r="CF11"/>
  <c r="CF11" i="7"/>
  <c r="CF40"/>
  <c r="CF36"/>
  <c r="CF32"/>
  <c r="CF28"/>
  <c r="CF12"/>
  <c r="CF37"/>
  <c r="CF42"/>
  <c r="CF38"/>
  <c r="CF30"/>
  <c r="CF26"/>
  <c r="CF22"/>
  <c r="CF18"/>
  <c r="CF43"/>
  <c r="CF39"/>
  <c r="CF35"/>
  <c r="CF31"/>
  <c r="CF27"/>
  <c r="AD29" i="4"/>
  <c r="BE15"/>
  <c r="AD25"/>
  <c r="AD21"/>
  <c r="AD17"/>
  <c r="BE34"/>
  <c r="BE30"/>
  <c r="BE26"/>
  <c r="BE22"/>
  <c r="BE18"/>
  <c r="BE14"/>
  <c r="BE11"/>
  <c r="BE32"/>
  <c r="BE28"/>
  <c r="BE24"/>
  <c r="BE20"/>
  <c r="BE16"/>
  <c r="BE12"/>
  <c r="AD32"/>
  <c r="AD28"/>
  <c r="AD24"/>
  <c r="AD20"/>
  <c r="AD16"/>
  <c r="BE33"/>
  <c r="BE29"/>
  <c r="BE25"/>
  <c r="BE21"/>
  <c r="BE17"/>
  <c r="BE13"/>
  <c r="BE31" i="6"/>
  <c r="BE27"/>
  <c r="BE23"/>
  <c r="BE19"/>
  <c r="BE15"/>
  <c r="BE11"/>
  <c r="BE32"/>
  <c r="BE28"/>
  <c r="BE24"/>
  <c r="BE20"/>
  <c r="BE33"/>
  <c r="BE29"/>
  <c r="BE25"/>
  <c r="BE21"/>
  <c r="BE17"/>
  <c r="BE13"/>
  <c r="BE10"/>
  <c r="BE30"/>
  <c r="BE26"/>
  <c r="BE22"/>
  <c r="BE18"/>
  <c r="BE14"/>
  <c r="AD32"/>
  <c r="AD28"/>
  <c r="AD24"/>
  <c r="AD33"/>
  <c r="AD29"/>
  <c r="AD25"/>
  <c r="AD10"/>
  <c r="AD30"/>
  <c r="AD26"/>
  <c r="AD31"/>
  <c r="AD27"/>
  <c r="AD11"/>
  <c r="AD11" i="7"/>
  <c r="AD40"/>
  <c r="AD36"/>
  <c r="AD32"/>
  <c r="AD28"/>
  <c r="AD24"/>
  <c r="AD20"/>
  <c r="CF24"/>
  <c r="CF16"/>
  <c r="CF41"/>
  <c r="AD42"/>
  <c r="AD34"/>
  <c r="AD26"/>
  <c r="AD18"/>
  <c r="CF34"/>
  <c r="CF19"/>
  <c r="AD41"/>
  <c r="AD37"/>
  <c r="AD33"/>
  <c r="AD29"/>
  <c r="AD25"/>
  <c r="AD21"/>
  <c r="AD13"/>
  <c r="AD38"/>
  <c r="AD30"/>
  <c r="AD22"/>
  <c r="AD43"/>
  <c r="AD39"/>
  <c r="AD35"/>
  <c r="AD31"/>
  <c r="AD27"/>
  <c r="AD23"/>
  <c r="AD19"/>
  <c r="AD14"/>
  <c r="AD15"/>
  <c r="AD16"/>
  <c r="AD12"/>
  <c r="AD30" i="4"/>
  <c r="AD26"/>
  <c r="AD22"/>
  <c r="AD18"/>
  <c r="BE10"/>
  <c r="AD11"/>
  <c r="BE10" i="3"/>
  <c r="BE11"/>
  <c r="BE14"/>
  <c r="BE19"/>
  <c r="BE22"/>
  <c r="BE23"/>
  <c r="BE30"/>
  <c r="BE31"/>
  <c r="BE12"/>
  <c r="BE13"/>
  <c r="BE16"/>
  <c r="BE17"/>
  <c r="BE20"/>
  <c r="BE21"/>
  <c r="BE24"/>
  <c r="BE25"/>
  <c r="BE28"/>
  <c r="BE29"/>
  <c r="BE32"/>
  <c r="BE27" l="1"/>
  <c r="BE26"/>
  <c r="BE35"/>
  <c r="BE34"/>
  <c r="BE33"/>
  <c r="BE18"/>
  <c r="BE15"/>
  <c r="AD18" l="1"/>
  <c r="AD22"/>
  <c r="AD26"/>
  <c r="AD30"/>
  <c r="AD34"/>
  <c r="AD14"/>
  <c r="BW33" i="6"/>
  <c r="BT33"/>
  <c r="BQ33"/>
  <c r="BN33"/>
  <c r="BK33"/>
  <c r="BW31"/>
  <c r="BT31"/>
  <c r="BQ31"/>
  <c r="BN31"/>
  <c r="BK31"/>
  <c r="BH31"/>
  <c r="BW27"/>
  <c r="BK27"/>
  <c r="BW26"/>
  <c r="BK26"/>
  <c r="BW25"/>
  <c r="BK25"/>
  <c r="BW24"/>
  <c r="BK24"/>
  <c r="BH24"/>
  <c r="BW23"/>
  <c r="BT23"/>
  <c r="BQ23"/>
  <c r="BN23"/>
  <c r="BK23"/>
  <c r="BW22"/>
  <c r="BT22"/>
  <c r="BQ22"/>
  <c r="BN22"/>
  <c r="BK22"/>
  <c r="BW21"/>
  <c r="BT21"/>
  <c r="BQ21"/>
  <c r="BN21"/>
  <c r="BK21"/>
  <c r="BW20"/>
  <c r="BN20"/>
  <c r="BW19"/>
  <c r="BT19"/>
  <c r="BQ19"/>
  <c r="BN19"/>
  <c r="BK19"/>
  <c r="BW18"/>
  <c r="BQ18"/>
  <c r="BN18"/>
  <c r="BK18"/>
  <c r="BW17"/>
  <c r="BT17"/>
  <c r="BQ17"/>
  <c r="BN17"/>
  <c r="BK17"/>
  <c r="BN16"/>
  <c r="BQ15"/>
  <c r="BN15"/>
  <c r="BW14"/>
  <c r="BT14"/>
  <c r="BQ14"/>
  <c r="BN14"/>
  <c r="BK14"/>
  <c r="BW13"/>
  <c r="BT13"/>
  <c r="BQ13"/>
  <c r="BN13"/>
  <c r="BK13"/>
  <c r="BW12"/>
  <c r="BT12"/>
  <c r="BQ12"/>
  <c r="BN12"/>
  <c r="BK12"/>
  <c r="BW11"/>
  <c r="BH11"/>
  <c r="BW10"/>
  <c r="BT10"/>
  <c r="BQ10"/>
  <c r="BN10"/>
  <c r="BK10"/>
  <c r="BH10"/>
  <c r="BW20" i="5"/>
  <c r="BT20"/>
  <c r="BK20"/>
  <c r="BH20"/>
  <c r="BW19"/>
  <c r="BT19"/>
  <c r="BN19"/>
  <c r="BK19"/>
  <c r="BH19"/>
  <c r="BW18"/>
  <c r="BT18"/>
  <c r="BN18"/>
  <c r="BK18"/>
  <c r="BH18"/>
  <c r="BW17"/>
  <c r="BT17"/>
  <c r="BK17"/>
  <c r="BW16"/>
  <c r="BT16"/>
  <c r="BH16"/>
  <c r="BW15"/>
  <c r="BT15"/>
  <c r="BK15"/>
  <c r="BH15"/>
  <c r="BW14"/>
  <c r="BT14"/>
  <c r="BK14"/>
  <c r="BW13"/>
  <c r="BT13"/>
  <c r="BK13"/>
  <c r="BW12"/>
  <c r="BT12"/>
  <c r="BK12"/>
  <c r="BW11"/>
  <c r="BH11"/>
  <c r="BW10"/>
  <c r="BT10"/>
  <c r="BN10"/>
  <c r="BK10"/>
  <c r="BH10"/>
  <c r="BW43" i="7"/>
  <c r="BT43"/>
  <c r="BQ43"/>
  <c r="BN43"/>
  <c r="BK43"/>
  <c r="BW42"/>
  <c r="BT42"/>
  <c r="BQ42"/>
  <c r="BN42"/>
  <c r="BH42"/>
  <c r="BW41"/>
  <c r="BT41"/>
  <c r="BQ41"/>
  <c r="BK41"/>
  <c r="BW40"/>
  <c r="BT40"/>
  <c r="BN40"/>
  <c r="BK40"/>
  <c r="BW39"/>
  <c r="BT39"/>
  <c r="BN39"/>
  <c r="BT38"/>
  <c r="BQ38"/>
  <c r="BN38"/>
  <c r="BH38"/>
  <c r="BW37"/>
  <c r="BT37"/>
  <c r="BQ37"/>
  <c r="BN37"/>
  <c r="BK37"/>
  <c r="BQ36"/>
  <c r="BW35"/>
  <c r="BT35"/>
  <c r="BQ35"/>
  <c r="BN35"/>
  <c r="BK35"/>
  <c r="BW34"/>
  <c r="BT34"/>
  <c r="BQ34"/>
  <c r="BN34"/>
  <c r="BK34"/>
  <c r="BH34"/>
  <c r="BW33"/>
  <c r="BT33"/>
  <c r="BK33"/>
  <c r="BW32"/>
  <c r="BT32"/>
  <c r="BQ32"/>
  <c r="BN32"/>
  <c r="BK32"/>
  <c r="BW31"/>
  <c r="BT31"/>
  <c r="BQ31"/>
  <c r="BN31"/>
  <c r="BK31"/>
  <c r="BH31"/>
  <c r="BW30"/>
  <c r="BT30"/>
  <c r="BK30"/>
  <c r="BW29"/>
  <c r="BT29"/>
  <c r="BQ29"/>
  <c r="BN29"/>
  <c r="BK29"/>
  <c r="BH29"/>
  <c r="BW28"/>
  <c r="BT28"/>
  <c r="BQ28"/>
  <c r="BK28"/>
  <c r="BH28"/>
  <c r="BW27"/>
  <c r="BT27"/>
  <c r="BQ27"/>
  <c r="BN27"/>
  <c r="BK27"/>
  <c r="BW26"/>
  <c r="BT26"/>
  <c r="BW25"/>
  <c r="BT25"/>
  <c r="BW24"/>
  <c r="BK24"/>
  <c r="BW22"/>
  <c r="BK22"/>
  <c r="BW19"/>
  <c r="BT19"/>
  <c r="BK19"/>
  <c r="BH19"/>
  <c r="BW12"/>
  <c r="BH12"/>
  <c r="BW11"/>
  <c r="BT11"/>
  <c r="BQ11"/>
  <c r="BN11"/>
  <c r="BK11"/>
  <c r="BH11"/>
  <c r="BH34" i="4"/>
  <c r="BH33"/>
  <c r="BW32"/>
  <c r="BT32"/>
  <c r="BK32"/>
  <c r="BH32"/>
  <c r="BQ31"/>
  <c r="BN31"/>
  <c r="BW30"/>
  <c r="BT30"/>
  <c r="BQ30"/>
  <c r="BN30"/>
  <c r="BK30"/>
  <c r="BW29"/>
  <c r="BT29"/>
  <c r="BQ29"/>
  <c r="BN29"/>
  <c r="BK29"/>
  <c r="BH29"/>
  <c r="BW28"/>
  <c r="BT28"/>
  <c r="BQ28"/>
  <c r="BN28"/>
  <c r="BK28"/>
  <c r="BQ27"/>
  <c r="BN27"/>
  <c r="BW26"/>
  <c r="BT26"/>
  <c r="BQ26"/>
  <c r="BN26"/>
  <c r="BK26"/>
  <c r="BW25"/>
  <c r="BT25"/>
  <c r="BQ25"/>
  <c r="BN25"/>
  <c r="BK25"/>
  <c r="BH25"/>
  <c r="BW24"/>
  <c r="BT24"/>
  <c r="BQ24"/>
  <c r="BN24"/>
  <c r="BK24"/>
  <c r="BW23"/>
  <c r="BT23"/>
  <c r="BQ23"/>
  <c r="BN23"/>
  <c r="BK23"/>
  <c r="BW22"/>
  <c r="BT22"/>
  <c r="BQ22"/>
  <c r="BN22"/>
  <c r="BK22"/>
  <c r="BH22"/>
  <c r="BW21"/>
  <c r="BT21"/>
  <c r="BQ21"/>
  <c r="BN21"/>
  <c r="BK21"/>
  <c r="BW20"/>
  <c r="BQ20"/>
  <c r="BN20"/>
  <c r="BK20"/>
  <c r="BW19"/>
  <c r="BT19"/>
  <c r="BQ19"/>
  <c r="BN19"/>
  <c r="BK19"/>
  <c r="BW18"/>
  <c r="BT18"/>
  <c r="BK18"/>
  <c r="BW17"/>
  <c r="BT17"/>
  <c r="BK17"/>
  <c r="BW16"/>
  <c r="BT16"/>
  <c r="BK16"/>
  <c r="BT15"/>
  <c r="BH15"/>
  <c r="BW14"/>
  <c r="BT14"/>
  <c r="BQ14"/>
  <c r="BN14"/>
  <c r="BK14"/>
  <c r="BH14"/>
  <c r="BW13"/>
  <c r="BT13"/>
  <c r="BK13"/>
  <c r="BW12"/>
  <c r="BT12"/>
  <c r="BK12"/>
  <c r="BH12"/>
  <c r="BW11"/>
  <c r="BT11"/>
  <c r="BQ11"/>
  <c r="BN11"/>
  <c r="BK11"/>
  <c r="BH11"/>
  <c r="BW35" i="3"/>
  <c r="BT35"/>
  <c r="BH35"/>
  <c r="BW34"/>
  <c r="BT34"/>
  <c r="BW33"/>
  <c r="BT33"/>
  <c r="BW32"/>
  <c r="BT32"/>
  <c r="BQ32"/>
  <c r="BN32"/>
  <c r="BW31"/>
  <c r="BT31"/>
  <c r="BQ31"/>
  <c r="BN31"/>
  <c r="BW30"/>
  <c r="BT30"/>
  <c r="BH30"/>
  <c r="BW29"/>
  <c r="BT29"/>
  <c r="BN29"/>
  <c r="BH29"/>
  <c r="BW28"/>
  <c r="BT28"/>
  <c r="BH28"/>
  <c r="BW27"/>
  <c r="BT27"/>
  <c r="BH27"/>
  <c r="BW26"/>
  <c r="BT26"/>
  <c r="BW25"/>
  <c r="BT25"/>
  <c r="BH25"/>
  <c r="BW24"/>
  <c r="BT24"/>
  <c r="BW23"/>
  <c r="BT23"/>
  <c r="BQ23"/>
  <c r="BN23"/>
  <c r="BH23"/>
  <c r="BW22"/>
  <c r="BT22"/>
  <c r="BH22"/>
  <c r="BW21"/>
  <c r="BT21"/>
  <c r="BW20"/>
  <c r="BT20"/>
  <c r="BW19"/>
  <c r="BT19"/>
  <c r="BH17"/>
  <c r="BW16"/>
  <c r="BT16"/>
  <c r="BW15"/>
  <c r="BT15"/>
  <c r="BH15"/>
  <c r="BW12"/>
  <c r="BT12"/>
  <c r="BQ12"/>
  <c r="BN12"/>
  <c r="BH12"/>
  <c r="AD10" l="1"/>
  <c r="AD32"/>
  <c r="AD28"/>
  <c r="AD24"/>
  <c r="AD20"/>
  <c r="AD11"/>
  <c r="AD33"/>
  <c r="AD29"/>
  <c r="AD25"/>
  <c r="AD21"/>
  <c r="AD12"/>
  <c r="AD13"/>
  <c r="AD35"/>
  <c r="AD31"/>
  <c r="AD27"/>
  <c r="AD23"/>
  <c r="AD19"/>
  <c r="R14" i="4" l="1"/>
  <c r="R19"/>
  <c r="R20"/>
  <c r="R21"/>
  <c r="R22"/>
  <c r="R23"/>
  <c r="R24"/>
  <c r="R25"/>
  <c r="R26"/>
  <c r="R28"/>
  <c r="R29"/>
  <c r="R30"/>
  <c r="R32"/>
  <c r="R11"/>
  <c r="O18"/>
  <c r="O19"/>
  <c r="O20"/>
  <c r="O21"/>
  <c r="O22"/>
  <c r="O23"/>
  <c r="O24"/>
  <c r="O25"/>
  <c r="O26"/>
  <c r="O27"/>
  <c r="O28"/>
  <c r="O29"/>
  <c r="O30"/>
  <c r="O31"/>
  <c r="O14"/>
  <c r="L19"/>
  <c r="L20"/>
  <c r="L21"/>
  <c r="L22"/>
  <c r="L23"/>
  <c r="L24"/>
  <c r="L25"/>
  <c r="L26"/>
  <c r="L28"/>
  <c r="L29"/>
  <c r="L30"/>
  <c r="L18"/>
  <c r="L14"/>
  <c r="I14"/>
  <c r="I16"/>
  <c r="I17"/>
  <c r="I18"/>
  <c r="I19"/>
  <c r="I20"/>
  <c r="I21"/>
  <c r="I22"/>
  <c r="I23"/>
  <c r="I24"/>
  <c r="I25"/>
  <c r="I26"/>
  <c r="I28"/>
  <c r="I29"/>
  <c r="I30"/>
  <c r="I32"/>
  <c r="I11"/>
  <c r="F11"/>
  <c r="F22"/>
  <c r="F29"/>
  <c r="F10"/>
  <c r="U13" i="3"/>
  <c r="I13"/>
  <c r="U10" l="1"/>
  <c r="U12"/>
  <c r="U14"/>
  <c r="U18"/>
  <c r="U19"/>
  <c r="U20"/>
  <c r="U21"/>
  <c r="U22"/>
  <c r="U23"/>
  <c r="U24"/>
  <c r="U25"/>
  <c r="U26"/>
  <c r="U27"/>
  <c r="U28"/>
  <c r="U29"/>
  <c r="U30"/>
  <c r="U31"/>
  <c r="U32"/>
  <c r="U33"/>
  <c r="U34"/>
  <c r="U35"/>
  <c r="R12"/>
  <c r="R18"/>
  <c r="R19"/>
  <c r="R21"/>
  <c r="R22"/>
  <c r="R23"/>
  <c r="R24"/>
  <c r="R25"/>
  <c r="R29"/>
  <c r="R30"/>
  <c r="R31"/>
  <c r="R32"/>
  <c r="R33"/>
  <c r="R34"/>
  <c r="R35"/>
  <c r="O21"/>
  <c r="O23"/>
  <c r="O31"/>
  <c r="O32"/>
  <c r="L12"/>
  <c r="L14"/>
  <c r="L21"/>
  <c r="L23"/>
  <c r="L31"/>
  <c r="L32"/>
  <c r="I10"/>
  <c r="I12"/>
  <c r="I14"/>
  <c r="I18"/>
  <c r="I19"/>
  <c r="I20"/>
  <c r="I21"/>
  <c r="I22"/>
  <c r="I23"/>
  <c r="I24"/>
  <c r="I25"/>
  <c r="I29"/>
  <c r="I30"/>
  <c r="I31"/>
  <c r="I32"/>
  <c r="I33"/>
  <c r="I34"/>
  <c r="I35"/>
  <c r="F11"/>
  <c r="F12"/>
  <c r="F23"/>
  <c r="F25"/>
  <c r="F27"/>
  <c r="F28"/>
  <c r="F29"/>
  <c r="F30"/>
  <c r="F31"/>
  <c r="F34"/>
  <c r="AM10" i="16" l="1"/>
  <c r="AD10"/>
  <c r="U10"/>
  <c r="L10"/>
  <c r="AM9"/>
  <c r="AD9"/>
  <c r="U9"/>
  <c r="L9"/>
  <c r="AM8"/>
  <c r="AD8"/>
  <c r="U8"/>
  <c r="L8"/>
  <c r="U10" i="9" l="1"/>
  <c r="U11"/>
  <c r="U12"/>
  <c r="U13"/>
  <c r="U14"/>
  <c r="U15"/>
  <c r="U16"/>
  <c r="U17"/>
  <c r="U18"/>
  <c r="U19"/>
  <c r="U20"/>
  <c r="U21"/>
  <c r="U22"/>
  <c r="U23"/>
  <c r="U24"/>
  <c r="U25"/>
  <c r="U26"/>
  <c r="U27"/>
  <c r="U28"/>
  <c r="U29"/>
  <c r="U30"/>
  <c r="U31"/>
  <c r="U32"/>
  <c r="U33"/>
  <c r="U34"/>
  <c r="U35"/>
  <c r="U36"/>
  <c r="U37"/>
  <c r="U38"/>
  <c r="U39"/>
  <c r="U40"/>
  <c r="U41"/>
  <c r="U42"/>
  <c r="U43"/>
  <c r="U44"/>
  <c r="U45"/>
  <c r="U46"/>
  <c r="U9"/>
  <c r="L45"/>
  <c r="L46"/>
  <c r="L10"/>
  <c r="L11"/>
  <c r="L12"/>
  <c r="L13"/>
  <c r="L14"/>
  <c r="L15"/>
  <c r="L16"/>
  <c r="L17"/>
  <c r="L18"/>
  <c r="L19"/>
  <c r="L20"/>
  <c r="L21"/>
  <c r="L22"/>
  <c r="L23"/>
  <c r="L24"/>
  <c r="L25"/>
  <c r="L26"/>
  <c r="L27"/>
  <c r="L28"/>
  <c r="L29"/>
  <c r="L30"/>
  <c r="L31"/>
  <c r="L32"/>
  <c r="L33"/>
  <c r="L34"/>
  <c r="L35"/>
  <c r="L36"/>
  <c r="L37"/>
  <c r="L38"/>
  <c r="L39"/>
  <c r="L40"/>
  <c r="L41"/>
  <c r="L42"/>
  <c r="L43"/>
  <c r="L44"/>
  <c r="L9"/>
  <c r="AV10" i="10"/>
  <c r="AV11"/>
  <c r="AV12"/>
  <c r="AV13"/>
  <c r="AV14"/>
  <c r="AV15"/>
  <c r="AV16"/>
  <c r="AV17"/>
  <c r="AV18"/>
  <c r="AV19"/>
  <c r="AV20"/>
  <c r="AV21"/>
  <c r="AV22"/>
  <c r="AV23"/>
  <c r="AV24"/>
  <c r="AV25"/>
  <c r="AV26"/>
  <c r="AV27"/>
  <c r="AV28"/>
  <c r="AV29"/>
  <c r="AV30"/>
  <c r="AV31"/>
  <c r="AV32"/>
  <c r="AV33"/>
  <c r="AV34"/>
  <c r="AV35"/>
  <c r="AV36"/>
  <c r="AV37"/>
  <c r="AV38"/>
  <c r="AV39"/>
  <c r="AV40"/>
  <c r="AV41"/>
  <c r="AV9"/>
  <c r="L10"/>
  <c r="L11"/>
  <c r="L12"/>
  <c r="L13"/>
  <c r="L14"/>
  <c r="L15"/>
  <c r="L16"/>
  <c r="L17"/>
  <c r="L18"/>
  <c r="L19"/>
  <c r="L20"/>
  <c r="L21"/>
  <c r="L22"/>
  <c r="L23"/>
  <c r="L24"/>
  <c r="L25"/>
  <c r="L26"/>
  <c r="L27"/>
  <c r="L28"/>
  <c r="L29"/>
  <c r="L30"/>
  <c r="L31"/>
  <c r="L32"/>
  <c r="L33"/>
  <c r="L34"/>
  <c r="L35"/>
  <c r="L36"/>
  <c r="L37"/>
  <c r="L38"/>
  <c r="L39"/>
  <c r="L40"/>
  <c r="L41"/>
  <c r="L9"/>
</calcChain>
</file>

<file path=xl/comments1.xml><?xml version="1.0" encoding="utf-8"?>
<comments xmlns="http://schemas.openxmlformats.org/spreadsheetml/2006/main">
  <authors>
    <author>Dplani01</author>
  </authors>
  <commentList>
    <comment ref="A6" authorId="0">
      <text>
        <r>
          <rPr>
            <b/>
            <i/>
            <sz val="9"/>
            <color indexed="10"/>
            <rFont val="Tahoma"/>
            <family val="2"/>
          </rPr>
          <t>Solo productos y actividades en los 6 programas con el modelo lógico coincide el producto y actividad y en los nuevos programas con marco logico se registra producto y actividad son diferentes ( SAMU, Vulnerabilidad y Desastres y PP Discapacidad y si aprueban de salud mental también es marco logico)</t>
        </r>
        <r>
          <rPr>
            <sz val="9"/>
            <color indexed="81"/>
            <rFont val="Tahoma"/>
            <family val="2"/>
          </rPr>
          <t xml:space="preserve">
</t>
        </r>
      </text>
    </comment>
    <comment ref="CP6" authorId="0">
      <text>
        <r>
          <rPr>
            <b/>
            <i/>
            <sz val="12"/>
            <color indexed="10"/>
            <rFont val="Tahoma"/>
            <family val="2"/>
          </rPr>
          <t>Es según criterio de programacion de definiciones operacionales</t>
        </r>
      </text>
    </comment>
    <comment ref="CS6" authorId="0">
      <text>
        <r>
          <rPr>
            <b/>
            <i/>
            <sz val="11"/>
            <color indexed="10"/>
            <rFont val="Tahoma"/>
            <family val="2"/>
          </rPr>
          <t xml:space="preserve"> Metas que vaz a lograr en el año de acuerdo a tus tendencias de los ultimos tres años.</t>
        </r>
      </text>
    </comment>
    <comment ref="CV6" authorId="0">
      <text>
        <r>
          <rPr>
            <b/>
            <i/>
            <sz val="11"/>
            <color indexed="10"/>
            <rFont val="Tahoma"/>
            <family val="2"/>
          </rPr>
          <t xml:space="preserve">Meta Financiera es la del devengado </t>
        </r>
      </text>
    </comment>
  </commentList>
</comments>
</file>

<file path=xl/comments2.xml><?xml version="1.0" encoding="utf-8"?>
<comments xmlns="http://schemas.openxmlformats.org/spreadsheetml/2006/main">
  <authors>
    <author>Dplani01</author>
  </authors>
  <commentList>
    <comment ref="CP6" authorId="0">
      <text>
        <r>
          <rPr>
            <b/>
            <sz val="9"/>
            <color indexed="81"/>
            <rFont val="Tahoma"/>
            <family val="2"/>
          </rPr>
          <t>Es según criterio de programacion de definiciones operacionales</t>
        </r>
      </text>
    </comment>
    <comment ref="CS6" authorId="0">
      <text>
        <r>
          <rPr>
            <b/>
            <sz val="9"/>
            <color indexed="81"/>
            <rFont val="Tahoma"/>
            <family val="2"/>
          </rPr>
          <t>Metas que vaz a lograr en el año de acuerdo a tus tendencias de los ultimos tres años.</t>
        </r>
      </text>
    </comment>
    <comment ref="CV6" authorId="0">
      <text>
        <r>
          <rPr>
            <b/>
            <sz val="9"/>
            <color indexed="81"/>
            <rFont val="Tahoma"/>
            <family val="2"/>
          </rPr>
          <t xml:space="preserve">Meta Financiera es la del devengado </t>
        </r>
      </text>
    </comment>
  </commentList>
</comments>
</file>

<file path=xl/comments3.xml><?xml version="1.0" encoding="utf-8"?>
<comments xmlns="http://schemas.openxmlformats.org/spreadsheetml/2006/main">
  <authors>
    <author>Dplani01</author>
  </authors>
  <commentList>
    <comment ref="CP7" authorId="0">
      <text>
        <r>
          <rPr>
            <b/>
            <sz val="9"/>
            <color indexed="81"/>
            <rFont val="Tahoma"/>
            <family val="2"/>
          </rPr>
          <t>Es según criterio de programacion de definiciones operacionales</t>
        </r>
        <r>
          <rPr>
            <sz val="9"/>
            <color indexed="81"/>
            <rFont val="Tahoma"/>
            <family val="2"/>
          </rPr>
          <t xml:space="preserve">
</t>
        </r>
      </text>
    </comment>
    <comment ref="CS7" authorId="0">
      <text>
        <r>
          <rPr>
            <b/>
            <sz val="9"/>
            <color indexed="81"/>
            <rFont val="Tahoma"/>
            <family val="2"/>
          </rPr>
          <t xml:space="preserve">Meta Financiera es la del devengado </t>
        </r>
      </text>
    </comment>
    <comment ref="CV7" authorId="0">
      <text>
        <r>
          <rPr>
            <b/>
            <sz val="9"/>
            <color indexed="81"/>
            <rFont val="Tahoma"/>
            <family val="2"/>
          </rPr>
          <t>Meta Financiera es la del devengado</t>
        </r>
      </text>
    </comment>
  </commentList>
</comments>
</file>

<file path=xl/comments4.xml><?xml version="1.0" encoding="utf-8"?>
<comments xmlns="http://schemas.openxmlformats.org/spreadsheetml/2006/main">
  <authors>
    <author>Dplani01</author>
  </authors>
  <commentList>
    <comment ref="CP6" authorId="0">
      <text>
        <r>
          <rPr>
            <b/>
            <sz val="9"/>
            <color indexed="81"/>
            <rFont val="Tahoma"/>
            <family val="2"/>
          </rPr>
          <t>Es según criterio de programacion de definiciones operacionales</t>
        </r>
      </text>
    </comment>
    <comment ref="CS6" authorId="0">
      <text>
        <r>
          <rPr>
            <b/>
            <sz val="9"/>
            <color indexed="81"/>
            <rFont val="Tahoma"/>
            <family val="2"/>
          </rPr>
          <t xml:space="preserve">Meta Financiera es la del devengado </t>
        </r>
      </text>
    </comment>
    <comment ref="CV6" authorId="0">
      <text>
        <r>
          <rPr>
            <b/>
            <sz val="9"/>
            <color indexed="81"/>
            <rFont val="Tahoma"/>
            <family val="2"/>
          </rPr>
          <t>Meta Financiera es la del devengado.</t>
        </r>
      </text>
    </comment>
  </commentList>
</comments>
</file>

<file path=xl/comments5.xml><?xml version="1.0" encoding="utf-8"?>
<comments xmlns="http://schemas.openxmlformats.org/spreadsheetml/2006/main">
  <authors>
    <author>Dplani01</author>
  </authors>
  <commentList>
    <comment ref="CP6" authorId="0">
      <text>
        <r>
          <rPr>
            <b/>
            <sz val="9"/>
            <color indexed="81"/>
            <rFont val="Tahoma"/>
            <family val="2"/>
          </rPr>
          <t>Es según criterio de programacion de definiciones operacionales</t>
        </r>
      </text>
    </comment>
    <comment ref="CS6" authorId="0">
      <text>
        <r>
          <rPr>
            <b/>
            <sz val="9"/>
            <color indexed="81"/>
            <rFont val="Tahoma"/>
            <family val="2"/>
          </rPr>
          <t xml:space="preserve">Meta Financiera es la del devengado </t>
        </r>
      </text>
    </comment>
    <comment ref="CV6" authorId="0">
      <text>
        <r>
          <rPr>
            <b/>
            <sz val="9"/>
            <color indexed="81"/>
            <rFont val="Tahoma"/>
            <family val="2"/>
          </rPr>
          <t>Meta Financiera es la del devengado</t>
        </r>
      </text>
    </comment>
  </commentList>
</comments>
</file>

<file path=xl/comments6.xml><?xml version="1.0" encoding="utf-8"?>
<comments xmlns="http://schemas.openxmlformats.org/spreadsheetml/2006/main">
  <authors>
    <author>Dplani01</author>
  </authors>
  <commentList>
    <comment ref="CA6" authorId="0">
      <text>
        <r>
          <rPr>
            <b/>
            <sz val="9"/>
            <color indexed="81"/>
            <rFont val="Tahoma"/>
            <family val="2"/>
          </rPr>
          <t>Es según criterio de programacion de definiciones operacionales</t>
        </r>
      </text>
    </comment>
    <comment ref="CD6" authorId="0">
      <text>
        <r>
          <rPr>
            <b/>
            <sz val="9"/>
            <color indexed="81"/>
            <rFont val="Tahoma"/>
            <family val="2"/>
          </rPr>
          <t xml:space="preserve">Meta Financiera es la del devengado </t>
        </r>
      </text>
    </comment>
    <comment ref="CG6" authorId="0">
      <text>
        <r>
          <rPr>
            <b/>
            <sz val="9"/>
            <color indexed="81"/>
            <rFont val="Tahoma"/>
            <family val="2"/>
          </rPr>
          <t>Meta Financiera es la del devengado</t>
        </r>
      </text>
    </comment>
  </commentList>
</comments>
</file>

<file path=xl/comments7.xml><?xml version="1.0" encoding="utf-8"?>
<comments xmlns="http://schemas.openxmlformats.org/spreadsheetml/2006/main">
  <authors>
    <author>Dplani01</author>
  </authors>
  <commentList>
    <comment ref="V6" authorId="0">
      <text>
        <r>
          <rPr>
            <b/>
            <sz val="9"/>
            <color indexed="81"/>
            <rFont val="Tahoma"/>
            <family val="2"/>
          </rPr>
          <t>Es según criterio de programacion de definiciones operacionales</t>
        </r>
      </text>
    </comment>
    <comment ref="Y6" authorId="0">
      <text>
        <r>
          <rPr>
            <b/>
            <sz val="9"/>
            <color indexed="81"/>
            <rFont val="Tahoma"/>
            <family val="2"/>
          </rPr>
          <t xml:space="preserve">Meta Financiera es la del devengado </t>
        </r>
      </text>
    </comment>
    <comment ref="AB6" authorId="0">
      <text>
        <r>
          <rPr>
            <b/>
            <sz val="9"/>
            <color indexed="81"/>
            <rFont val="Tahoma"/>
            <family val="2"/>
          </rPr>
          <t>Meta Financiera es la del devengado</t>
        </r>
      </text>
    </comment>
  </commentList>
</comments>
</file>

<file path=xl/comments8.xml><?xml version="1.0" encoding="utf-8"?>
<comments xmlns="http://schemas.openxmlformats.org/spreadsheetml/2006/main">
  <authors>
    <author>Dplani01</author>
    <author>dplani02</author>
  </authors>
  <commentList>
    <comment ref="AW5" authorId="0">
      <text>
        <r>
          <rPr>
            <b/>
            <sz val="9"/>
            <color indexed="81"/>
            <rFont val="Tahoma"/>
            <family val="2"/>
          </rPr>
          <t>Es según criterio de programacion de definiciones operacionales</t>
        </r>
      </text>
    </comment>
    <comment ref="AZ5" authorId="0">
      <text>
        <r>
          <rPr>
            <b/>
            <sz val="9"/>
            <color indexed="81"/>
            <rFont val="Tahoma"/>
            <family val="2"/>
          </rPr>
          <t xml:space="preserve">Meta Financiera es la del devengado </t>
        </r>
      </text>
    </comment>
    <comment ref="BC5" authorId="0">
      <text>
        <r>
          <rPr>
            <b/>
            <sz val="9"/>
            <color indexed="81"/>
            <rFont val="Tahoma"/>
            <family val="2"/>
          </rPr>
          <t>Meta Financiera es la del devengado</t>
        </r>
      </text>
    </comment>
    <comment ref="M19" authorId="1">
      <text>
        <r>
          <rPr>
            <b/>
            <sz val="9"/>
            <color indexed="81"/>
            <rFont val="Tahoma"/>
            <family val="2"/>
          </rPr>
          <t>dplani02:</t>
        </r>
        <r>
          <rPr>
            <sz val="9"/>
            <color indexed="81"/>
            <rFont val="Tahoma"/>
            <family val="2"/>
          </rPr>
          <t xml:space="preserve">
Verificar cadena funcional
</t>
        </r>
      </text>
    </comment>
    <comment ref="M20" authorId="1">
      <text>
        <r>
          <rPr>
            <b/>
            <sz val="9"/>
            <color indexed="81"/>
            <rFont val="Tahoma"/>
            <family val="2"/>
          </rPr>
          <t>dplani02:</t>
        </r>
        <r>
          <rPr>
            <sz val="9"/>
            <color indexed="81"/>
            <rFont val="Tahoma"/>
            <family val="2"/>
          </rPr>
          <t xml:space="preserve">
verificar cadena funcional
</t>
        </r>
      </text>
    </comment>
  </commentList>
</comments>
</file>

<file path=xl/comments9.xml><?xml version="1.0" encoding="utf-8"?>
<comments xmlns="http://schemas.openxmlformats.org/spreadsheetml/2006/main">
  <authors>
    <author>Dplani01</author>
  </authors>
  <commentList>
    <comment ref="AN5" authorId="0">
      <text>
        <r>
          <rPr>
            <b/>
            <sz val="9"/>
            <color indexed="81"/>
            <rFont val="Tahoma"/>
            <family val="2"/>
          </rPr>
          <t>Es según criterio de programacion de definiciones operacionales</t>
        </r>
      </text>
    </comment>
    <comment ref="AQ5" authorId="0">
      <text>
        <r>
          <rPr>
            <b/>
            <sz val="9"/>
            <color indexed="81"/>
            <rFont val="Tahoma"/>
            <family val="2"/>
          </rPr>
          <t xml:space="preserve">Meta Financiera es la del devengado </t>
        </r>
      </text>
    </comment>
    <comment ref="AT5" authorId="0">
      <text>
        <r>
          <rPr>
            <b/>
            <sz val="9"/>
            <color indexed="81"/>
            <rFont val="Tahoma"/>
            <family val="2"/>
          </rPr>
          <t>Meta Financiera es la del devengado</t>
        </r>
      </text>
    </comment>
    <comment ref="M6" authorId="0">
      <text>
        <r>
          <rPr>
            <b/>
            <sz val="9"/>
            <color indexed="81"/>
            <rFont val="Tahoma"/>
            <family val="2"/>
          </rPr>
          <t xml:space="preserve">SIAF Ejecutadas, 2011,2012,2013, y 2014 metas formuladas. </t>
        </r>
      </text>
    </comment>
  </commentList>
</comments>
</file>

<file path=xl/sharedStrings.xml><?xml version="1.0" encoding="utf-8"?>
<sst xmlns="http://schemas.openxmlformats.org/spreadsheetml/2006/main" count="3531" uniqueCount="758">
  <si>
    <t>INDICADOR DE DESEMPEÑO RESULTADO / PRODUCTO</t>
  </si>
  <si>
    <t>2014 (proyectado)</t>
  </si>
  <si>
    <t>INDICADOR PROYECCION DEL SECTOR (METAS CONCERTADAS)</t>
  </si>
  <si>
    <t xml:space="preserve">META ÓPTIMA </t>
  </si>
  <si>
    <t>BRECHA EXISTENTE AL 2017</t>
  </si>
  <si>
    <t>RESULTADOS</t>
  </si>
  <si>
    <t>PP 0001 PAN</t>
  </si>
  <si>
    <t>% de Niños menores de 36 meses con Desnutrición Crónica.</t>
  </si>
  <si>
    <t>PP 0002 SMN</t>
  </si>
  <si>
    <t xml:space="preserve"> </t>
  </si>
  <si>
    <t>Razon de Muerte Materna</t>
  </si>
  <si>
    <t>Tasa de Mortalidad Neonatal</t>
  </si>
  <si>
    <t xml:space="preserve">PP </t>
  </si>
  <si>
    <t>PP  0016 TBC VIH SIDA</t>
  </si>
  <si>
    <t>PP 0017 ENFERMEDADES METAXENICZA Y ZOONOSIS</t>
  </si>
  <si>
    <t>PP 0018 ENFERMEDADES NO TRASMISIBLES</t>
  </si>
  <si>
    <t>META FISICA / PRODUCTO</t>
  </si>
  <si>
    <t>ACTIVIDADES</t>
  </si>
  <si>
    <t>UM</t>
  </si>
  <si>
    <t>META HISTORICA</t>
  </si>
  <si>
    <t>META FORMULADA</t>
  </si>
  <si>
    <t>Nombre del Programa Presupuestal:</t>
  </si>
  <si>
    <t>0001 PROGRAMA ARTICULADO NUTRICIONAL</t>
  </si>
  <si>
    <r>
      <t>Resultado Específico:</t>
    </r>
    <r>
      <rPr>
        <sz val="11"/>
        <color theme="1"/>
        <rFont val="Calibri"/>
        <family val="2"/>
        <scheme val="minor"/>
      </rPr>
      <t> </t>
    </r>
    <r>
      <rPr>
        <sz val="9"/>
        <color rgb="FF00547A"/>
        <rFont val="Arial"/>
        <family val="2"/>
      </rPr>
      <t>(Máximo 250 caracteres)</t>
    </r>
  </si>
  <si>
    <t>REDUCIR LA DESNUTRICION CRÓNICA DE NIÑOS MENORES DE CINCO AÑOS</t>
  </si>
  <si>
    <t>Indicadores de Desempeño</t>
  </si>
  <si>
    <t>Nombre del Indicador (Máximo 250 caracteres):</t>
  </si>
  <si>
    <t>PREVALENCIA DE BAJO PESO AL NACER</t>
  </si>
  <si>
    <t>Unidad de Medida (UM)</t>
  </si>
  <si>
    <t>PORCENTAJE</t>
  </si>
  <si>
    <t>Código:</t>
  </si>
  <si>
    <t>Nombre de la UM:</t>
  </si>
  <si>
    <r>
      <t>Valor Histórico del Indicador</t>
    </r>
    <r>
      <rPr>
        <sz val="11"/>
        <color theme="1"/>
        <rFont val="Calibri"/>
        <family val="2"/>
        <scheme val="minor"/>
      </rPr>
      <t> </t>
    </r>
  </si>
  <si>
    <t>Valor Proyectado del Indicador</t>
  </si>
  <si>
    <t>Fuente de Datos (Máximo 250 caracteres):</t>
  </si>
  <si>
    <t>ENDES</t>
  </si>
  <si>
    <t>PREVALENCIA DE ANEMIA EN MENORES DE 36 MESES</t>
  </si>
  <si>
    <t>PROPORCIÓN DE MENORES DE 6 MESES CON LACTANCIA EXCLUSIVA</t>
  </si>
  <si>
    <t>PREVALENCIA DE ENFERMEDAD DIARREICA AGUDA (EDA) EN MENORES DE 36 MESES</t>
  </si>
  <si>
    <t>PREVALENCIA DE INFECCIÓN RESPIRATORIA AGUDA (IRA) EN MENORES DE 36 MESES</t>
  </si>
  <si>
    <t>PORCENTAJE DE HOGARES CON ACCESO AL ABASTECIMIENTO DE AGUA SEGURA</t>
  </si>
  <si>
    <t>METAS DE COBERTURA EN ABASTECIMIENTOS DE AGUA POTABLE 2011-2016</t>
  </si>
  <si>
    <t>PREVALENCIA DE DESNUTRICION CRONICA EN MENORES DE CINCO AÑOS (PATRON OMS)</t>
  </si>
  <si>
    <t>PREVALENCIA DE DESNUTRICION CRÓNICA EN MENORES DE CINCO AÑOS (PATRON NCHS)</t>
  </si>
  <si>
    <t>PROPORCION DE NIÑOS Y NIÑAS CON VACUNAS COMPLETAS DE ACUERDO A SU EDAD</t>
  </si>
  <si>
    <t>s.i.</t>
  </si>
  <si>
    <t>PROPORCION DE NIÑOS DE 1 MES A MENOS DE 12 MESES CON VACUNAS COMPLETAS DE NEUMOCOCO COMPLETAS PARA SU EDAD</t>
  </si>
  <si>
    <t>PROPORCION DE NIÑOS DE 1 MES A MENOS DE 12 MESES CON VACUNAS DE ROTAVIRUS COMPLETAS PARA SU EDAD</t>
  </si>
  <si>
    <t>PROPORCION DE GESTANTES QUE RECIBEN SUPLEMENTO DE HIERRO</t>
  </si>
  <si>
    <t>PROPORCION DE MENORES DE 36 MESES QUE RECIBIERON SUPLEMENTO DE HIERRO</t>
  </si>
  <si>
    <t>PROPORCION DE MENORES DE 36 MESES CON CONTROLES DE CRECIMIENTO Y DESARROLLO (CRED) COMPLETOS DE ACUERDO A SU EDAD</t>
  </si>
  <si>
    <t>0002 SALUD MATERNO NEONATAL</t>
  </si>
  <si>
    <t>MEJORAR LA SALUD MATERNO NEONATAL</t>
  </si>
  <si>
    <t>TASA GLOBAL DE FECUNDIDAD</t>
  </si>
  <si>
    <t>NUMERO</t>
  </si>
  <si>
    <t>NÚMERO DE PAREJAS PROTEGIDAS (PORCENTAJE DE MUJERES EN UNIÓN EN EDAD FÉRTIL QUE USA ACTUALMENTE ALGÚN MÉTODO DE PLANIFICACIÓN FAMILIAR)</t>
  </si>
  <si>
    <t>PAREJA PROTEGIDA</t>
  </si>
  <si>
    <t>COBERTURA DEL PARTO INSTITUCIONAL EN GESTANTES PRECEDENTES DE LAS ZONAS RURALES</t>
  </si>
  <si>
    <t>PARTO</t>
  </si>
  <si>
    <t>COBERTURA DE CESAREAS EN GESTANTES PROCEDENTES DE ZONAS RURALES</t>
  </si>
  <si>
    <t>CESAREA</t>
  </si>
  <si>
    <t>PROPORCIÓN DE RECIÉN NACIDOS VIVOS CON EDAD GESTACIONAL MENOR A 37 SEMANAS</t>
  </si>
  <si>
    <t>PROPORCIÓN DE MUJERES EN EDAD FÉRTIL CON CONOCIMIENTO DE ALGÚN MÉTODO DE PLANIFICACIÓN</t>
  </si>
  <si>
    <t>MUJER</t>
  </si>
  <si>
    <t>PROPORCIÓN DE MUJERES CON DEMANDA NO SATISFECHA DE MÉTODOS DE PLANIFICACIÓN</t>
  </si>
  <si>
    <t>PROPORCIÓN DE GESTANTES CON 6 ATENCIONES PRENATALES</t>
  </si>
  <si>
    <t>GESTANTE CONTROLADA</t>
  </si>
  <si>
    <t>PROPORCIÓN DE GESTANTES CON POR LO MENOS UN CONTROL PRENATAL EN EL I TRIMESTRE DE GESTACION</t>
  </si>
  <si>
    <t>TASA DE MORTALIDAD NEONATAL</t>
  </si>
  <si>
    <t>NIÑOS</t>
  </si>
  <si>
    <t>PROPORCIÓN DE ESTABLECIMIENTOS DE SALUD CALIFICADOS COMO ESTABLECIMIENTOS DE SALUD CON FUNCIONES OBSTÉTRICAS Y NEONATALES BÁSICAS - FONB</t>
  </si>
  <si>
    <t>PROPORCIÓN DE ESTABLECIMIENTOS DE SALUD CALIFICADOS COMO ESTABLECIMIENTOS DE SALUD CON FUNCIONES OBSTÉTRICAS Y NEONATALES ESENCIALES - FONE</t>
  </si>
  <si>
    <t>PROPORCIÓN DE ESTABLECIMIENTOS DE SALUD CALIFICADOS COMO ESTABLECIMIENTOS DE SALUD CON FUNCIONES OBSTÉTRICAS Y NEONATALES INTENSIVAS - FONI</t>
  </si>
  <si>
    <t>0016 TBC-VIH/SIDA</t>
  </si>
  <si>
    <t>DISMINUCION DE LA MORBIMORTALIDAD POR TUBERCULOSIS Y VIH/SIDA</t>
  </si>
  <si>
    <t>TASA DE INCIDENCIA DE TUBERCULOSIS PULMONAR FROTIS POSITIVO</t>
  </si>
  <si>
    <t>CASOS</t>
  </si>
  <si>
    <t>INFORME OPERACIONAL ESNPCT/DGSP /MINSA (U.M.:CASOS POR 100 000)</t>
  </si>
  <si>
    <t>TASA DE TRANSMISIÓN DE SÍFILIS CONGÉNITA</t>
  </si>
  <si>
    <t>DGE - MINSA - (U.M: CASOS POR CADA 1000)</t>
  </si>
  <si>
    <t>INCIDENCIA DE VIH EN POBLACIONES PRIORIZADAS</t>
  </si>
  <si>
    <t>ESNITSS - MINSA</t>
  </si>
  <si>
    <t>TASA DE TRANSMISIÓN VERTICAL POR VIH</t>
  </si>
  <si>
    <t>DIRECCIÓN GENERAL DE EPIDEMIOLOGÍA - MINSA</t>
  </si>
  <si>
    <t>PORCENTAJE DE MUJERES Y HOMBRES DE 15 A 49 AÑOS DE EDAD QUE USARON CONDÓN EN LA ÚLTIMA RELACIÓN SEXUAL EN LOS ÚLTIMOS 3 MESES</t>
  </si>
  <si>
    <t>0017 ENFERMEDADES METAXENICAS Y ZOONOSIS</t>
  </si>
  <si>
    <t>DISMINUCIÓN DE LA MORBIMORTALIDAD POR ENFERMEDADES METAXÉNICAS Y ZOONÓTICAS</t>
  </si>
  <si>
    <t>ÍNDICE DE PARÁSITO ANUAL (MALARIA) POR 1000 HABITANTES</t>
  </si>
  <si>
    <t>INFORMES OPERACIONALES/NOTI - MINSA</t>
  </si>
  <si>
    <t>TASA DE MORTALIDAD POR RABIA SILVESTRE</t>
  </si>
  <si>
    <t>HIS; INFORMES PARALELOS, ESTRATEGIA</t>
  </si>
  <si>
    <t>PROPORCIÓN DE PERSONAS QUE APLICAN LA TRIADA PREVENTIVA DE RABIA</t>
  </si>
  <si>
    <t>INEI, MINSA, DIRESAS</t>
  </si>
  <si>
    <t>0018 ENFERMEDADES NO TRANSMISIBLES</t>
  </si>
  <si>
    <t>DISMINUCIÓN DE LA MORBIMORTALIDAD POR ENFERMEDADES NO TRANSMISIBLES</t>
  </si>
  <si>
    <t>PORCENTAJE DE POBLACIÓN MAYOR DE 18 AÑOS CON DIAGNÓSTICO DE DIABETES MELLITUS QUE RECIBE TRATAMIENTO PARA EL CONTROL DE SU ENFERMEDAD.</t>
  </si>
  <si>
    <t>PERSONA TRATADA</t>
  </si>
  <si>
    <t>HIS, PADRON NOMINAL DE PERSONAS CON DIABETES MELLITUS</t>
  </si>
  <si>
    <t>PROPORCIÓN DE TAMIZAJES EN SALUD MENTAL EN PERSONAS ATENDIDAS EN EL PRIMER NIVEL DE ATENCIÓN</t>
  </si>
  <si>
    <t>PERSONA TAMIZADA</t>
  </si>
  <si>
    <t>HIS</t>
  </si>
  <si>
    <t>PORCENTAJE DE PERSONAS PRIORIZADAS EXPUESTAS A METALES PESADOS TAMIZADAS</t>
  </si>
  <si>
    <t>INSTITUTO NACIONAL DE ESTADÍSTICA E INFORMÁTICA (INEI) - ENAHO , ENDES.</t>
  </si>
  <si>
    <t>.-ESTUDIOS DE PREVALENCIA EN PUBLICACIONES OFICIALES INS/CENSOPAS, DIGESA.</t>
  </si>
  <si>
    <t>.- INFORMACIÓN HIS</t>
  </si>
  <si>
    <t>PORCENTAJE DE PERSONAS, POR ETAPAS DE VIDA, CON TAMIZAJE DE FACTORES DE RIESGO PARA ENFERMEDADES NO TRANSMISIBLES (HTA Y DM)</t>
  </si>
  <si>
    <t>HIS, PADRONES NOMINALES DE FACTORES DE RIESGO.</t>
  </si>
  <si>
    <t>PROPORCIÓN DE NIÑOS DE 6 MESES A 11 AÑOS PROTEGIDOS CON TOPICACIONES DE FLÚOR</t>
  </si>
  <si>
    <t>PORCENTAJE DE POBLACIÓN MAYOR DE 18 AÑOS CON DIAGNÓSTICO DE HIPERTENSIÓN ARTERIAL QUE RECIBE TRATAMIENTO PARA EL CONTROL DE SU ENFERMEDAD.</t>
  </si>
  <si>
    <t>HIS, PADRON NOMINAL DE PERSONAS CON HIPERTENSIÓN ARTERIAL.</t>
  </si>
  <si>
    <t>PORCENTAJE DE RECIEN NACIDOS CON DIAGNOSTICO DE RETINOPATIA DE LA PREMATURIDAD</t>
  </si>
  <si>
    <t>INF. DE LAS REGIONES</t>
  </si>
  <si>
    <t>PORCENTAJE DE RECIEN NACIDOS CON TRATAMIENTO RETINOPATIA DE LA PREMATURIDAD</t>
  </si>
  <si>
    <t>PORCENTAJE DE POBLACION MAYOR DE CINCUENTA AÑOS CON DIAGNOSTICO DE CATARATA OPERADA CON LENTE INTRAOCULAR</t>
  </si>
  <si>
    <t>PORCENTAJE DE POBLACION MAYOR DE CINCUENTA AÑOS POBRE Y EXTREMADAMENTE POBRE CON VALORACION DE AGUDEZA VISUAL EFECTUADA POR PERSONAL DE SALUD</t>
  </si>
  <si>
    <t>PORCENTAJE DE POBLACIÓN COMPRENDIDA ENTRE 6 Y 11 AÑOS CON TRATAMIENTO DE ERRORES DE REFRACCIÓN (CON LENTES).</t>
  </si>
  <si>
    <t>PORCENTAJE DE NIÑOS DE 6 A 11 AÑOS CON VALORACION DE AGUDEZA VISUAL EFECTUADA POR PERSONAL DE SALUD</t>
  </si>
  <si>
    <t>PROPORCIÓN DE GESTANTES CON ALTA BÁSICA ODONTOLÓGICA. ABO</t>
  </si>
  <si>
    <t>PROPORCIÓN DE PRÓTESIS DENTALES ENTREGADAS A LOS ADULTOS MAYORES</t>
  </si>
  <si>
    <t>S.I.</t>
  </si>
  <si>
    <t>NÚMERO DE NORMAS Y GUÍAS TÉCNICAS EN ENFERMEDADES NO TRASMISIBLES APROBADAS</t>
  </si>
  <si>
    <t>INFORME</t>
  </si>
  <si>
    <t>INFORME DE GESTIÓN - CENAN</t>
  </si>
  <si>
    <t>0024 PREVENCION Y CONTROL DEL CANCER</t>
  </si>
  <si>
    <t>DISMINUCIÓN DE LA MORBIMORTALIDAD POR CÁNCER EN LA POBLACIÓN</t>
  </si>
  <si>
    <t>TASA DE MORTALIDAD DE CÁNCER DE CUELLO UTERINO (POR CADA 100 000 MUJERES)</t>
  </si>
  <si>
    <t>HIS, REGISTROS POBLACIONALES DE CÁNCER, REGISTROS HOSPITALARIOS DE CÁNCER, DIRECCIÓN GENERAL DE EPIDEMIOLOGÍA</t>
  </si>
  <si>
    <t>TASA DE MORTALIDAD DE CÁNCER DE MAMA (POR CADA 100 000 MUJERES)</t>
  </si>
  <si>
    <t>TASA DE MORTALIDAD DE CANCER DE COLON, RECTO</t>
  </si>
  <si>
    <t>MINSA, DIRESAS, INEN, INEI</t>
  </si>
  <si>
    <t>TASA DE MORTALIDAD POR CANCER DE ESTOMAGO POR 100 MIL</t>
  </si>
  <si>
    <t>TASA DE MORTALIDAD POR CANCER DE HIGADO POR 100 MIL</t>
  </si>
  <si>
    <t>TASA DE MORTALIDAD POR CANCER DE PROSTATA POR 100 MIL</t>
  </si>
  <si>
    <t>TASA DE MORTALIDAD POR CANCER DE PULMON POR 100 MIL</t>
  </si>
  <si>
    <t>TASA DE MORTALIDAD DE LEUCEMIA POR 100 MIL</t>
  </si>
  <si>
    <t>TASA DE MORTALIDAD POR LINFOMAS POR 100 MIL</t>
  </si>
  <si>
    <t>0068 REDUCCION DE VULNERABILIDAD Y ATENCION DE EMERGENCIAS POR DESASTRES</t>
  </si>
  <si>
    <t>REDUCCIÓN DEL RIESGO DE DESASTRE EN LA POBLACIÓN Y SUS MEDIOS DE VIDA</t>
  </si>
  <si>
    <t>PORCENTAJE DE ESTABLECIMIENTOS DE SALUD SEGUROS FRENTE A DESASTRES</t>
  </si>
  <si>
    <t>OFICINA GENERAL DE DEFENSA NACIONAL - MINISTERIO DE SALUD</t>
  </si>
  <si>
    <t>PORCENTAJE DE CENTROS DE OPERACIONES DE EMERGENCIAS OPERATIVOS EN SALUD</t>
  </si>
  <si>
    <t>PORCENTAJE DE LA POBLACIÓN QUE RECIBE ATENCIÓN EN SALUD FRENTE A EMERGENCIAS Y DESASTRES</t>
  </si>
  <si>
    <t>PORCENTAJE DE PERSONAS QUE IMPLEMENTAN PRÁCTICAS SEGURAS EN SALUD FRENTE A OCURRENCIA DE PELIGROS NATURALES</t>
  </si>
  <si>
    <t>0104 REDUCCION DE LA MORTALIDAD POR EMERGENCIAS Y URGENCIAS MEDICAS</t>
  </si>
  <si>
    <t>REDUCCION DE LA MORTALIDAD POR EMERGENCIAS Y URGENCIAS MEDICAS</t>
  </si>
  <si>
    <t>ATENCION</t>
  </si>
  <si>
    <t>ACTUALMENTE NO SE CUENTA CON UNA LÍNEA BASE QUE DETERMINE LAS METAS DEL PRODUCTO, PERO SE CONSIDERARÁ EL RECORD HISTÓRICO DEL PRIMER TRIMESTRE DEL AÑO 2013 PARA LA ESTIMACIÓN DE LA META FÍSICA</t>
  </si>
  <si>
    <t>TIEMPO DE ATENCION DE LA LLAMADA TELEFONICA DISCRIMINADA POR EL MEDICO REGULADOR</t>
  </si>
  <si>
    <t>PACIENTE ACEPTADO EN ESTABLECIMIENTO DE SALUD DE DESTINO</t>
  </si>
  <si>
    <t>PACIENTE ATENDIDO</t>
  </si>
  <si>
    <t>SE TOMA COMO REFERENCIA LOS INFORMES DE EVALUACIÓN DE LA CENARUE CORRESPONDIENTE A LOS AÑOS 2008, 2009, 2010, 2011, 2012 DE ELLOS SE CONSIDERA EL NÚMERO DE SOLICITUDES DE REFERENCIA ACUMULADOS DE LOS REGISTROS MENSUALES</t>
  </si>
  <si>
    <t>TIEMPO DE RESPUESTA PARA LA ATENCION DE LA EMERGENCIA A TRAVÉS DE LA UNIDAD MOVIL CON SOPORTE VITAL AVANZADO</t>
  </si>
  <si>
    <t>TIEMPO DE RESPUESTA PARA EL TRASLADO A TRAVÉS DE UNIDADES MÓVILES</t>
  </si>
  <si>
    <t>ACCION</t>
  </si>
  <si>
    <t>ACTUALMENTE NO SE CUENTA CON UNA LÍNEA BASE QUE DETERMINE LAS METAS DEL PRODUCTO</t>
  </si>
  <si>
    <t>PACIENTE ACEPTADO EN EL ESTABLECIMIENTO DE SALUD DE DESTINO</t>
  </si>
  <si>
    <t>INFORMES DE EVALUACIÓN DE LA CENARUE CORRESPONDIENTE A LOS AÑOS 2008, 2009, 2010, 2011, 2012</t>
  </si>
  <si>
    <t>TIEMPO DE RESPUESTA PARA LA ATENCIÓN DE LAS EMERGENCIAS Y URGENCIAS MÉDICAS EN LOS SERVICIOS DE EMERGENCIA HOSPITALARIA SEGÚN PRIORIDAD</t>
  </si>
  <si>
    <t>NO SE CUENTA CON UNA LÍNEA BASE, PERO SE CONSIDERARÁ EL REGISTRO HISTÓRICO DEL CENTRO REGULADOR DEL SAMU Y LAS ATENCIONES EN LOS SERVICIOS DE EMERGENCIAS DE LOS ESTABLECIMIENTOS DE SALUD NIVEL II Y III PARA LA PROGRAMACIÓN DE LA META FÍSICA</t>
  </si>
  <si>
    <r>
      <t>Resultado Específico:</t>
    </r>
    <r>
      <rPr>
        <b/>
        <sz val="11"/>
        <color theme="1"/>
        <rFont val="Calibri"/>
        <family val="2"/>
        <scheme val="minor"/>
      </rPr>
      <t> </t>
    </r>
    <r>
      <rPr>
        <b/>
        <sz val="9"/>
        <color rgb="FF00547A"/>
        <rFont val="Arial"/>
        <family val="2"/>
      </rPr>
      <t>(Máximo 250 caracteres)</t>
    </r>
  </si>
  <si>
    <t>A</t>
  </si>
  <si>
    <t>ANEXO N° 4</t>
  </si>
  <si>
    <t>PROGRAMACIÓN DE PRINCIPALES METAS</t>
  </si>
  <si>
    <t>EN LA CATEGORÍA PRESUPUESTARIA APNOP</t>
  </si>
  <si>
    <t>meta fisica</t>
  </si>
  <si>
    <t xml:space="preserve">Concepto </t>
  </si>
  <si>
    <t>Unidad de Medida</t>
  </si>
  <si>
    <t>Meta histórica</t>
  </si>
  <si>
    <t xml:space="preserve"> Meta proyectada</t>
  </si>
  <si>
    <t>Meta Financiera  histórica</t>
  </si>
  <si>
    <t xml:space="preserve"> Meta Financiera  Proyectada</t>
  </si>
  <si>
    <t>G1</t>
  </si>
  <si>
    <t>G3</t>
  </si>
  <si>
    <t>G6</t>
  </si>
  <si>
    <t>G2</t>
  </si>
  <si>
    <t>0000002. ABASTECIMIENTO DE AGUA POTABLE</t>
  </si>
  <si>
    <t>0000008. ACCION Y CONTROL</t>
  </si>
  <si>
    <t>0000009. ACCIONES ADMINISTRATIVAS</t>
  </si>
  <si>
    <t>EQUIPO</t>
  </si>
  <si>
    <t>EXAMEN</t>
  </si>
  <si>
    <t>PLANILLA</t>
  </si>
  <si>
    <t>UNIDAD</t>
  </si>
  <si>
    <t>0000036. ACTIVIDADES DE PROMOCION</t>
  </si>
  <si>
    <t>0000109. ADQUISICION DE VEHICULOS</t>
  </si>
  <si>
    <t>VEHICULOS</t>
  </si>
  <si>
    <t>0000144. APOYO A EMERGENCIAS Y DESASTRES</t>
  </si>
  <si>
    <t>0000161. APOYO A PROGRAMAS DE SALUD INTEGRAL</t>
  </si>
  <si>
    <t>PERSONA ATENDIDA</t>
  </si>
  <si>
    <t>PERSONA PROTEGIDA</t>
  </si>
  <si>
    <t>0000166. APOYO AL CIUDADANO, FAMILIA Y DISCAPACITADO</t>
  </si>
  <si>
    <t>BENEFICIARIO</t>
  </si>
  <si>
    <t>SESION</t>
  </si>
  <si>
    <t>0000173. APOYO AL DIAGNOSTICO Y TRATAMIENTO</t>
  </si>
  <si>
    <t>0000193. ASEGURAR LA PRODUCCION DE PROTESIS PARA REHABILITACION FISICA</t>
  </si>
  <si>
    <t>0000194. ASEGURAR LA PROVISION DE ALIMENTACION ADECUADA PARA ENFERMOS</t>
  </si>
  <si>
    <t>RACION</t>
  </si>
  <si>
    <t>0000218. ASISTENCIA AL CIUDADANO, FAMILIA Y AL DISCAPACITADO</t>
  </si>
  <si>
    <t>0000225. ASISTENCIA ALIMENTARIA PARA GRUPOS EN RIESGO</t>
  </si>
  <si>
    <t>0000246. ATENCION A PACIENTES HOSPITALIZADOS</t>
  </si>
  <si>
    <t>0000249. ATENCION ALIMENTARIA</t>
  </si>
  <si>
    <t>0000251. ATENCION BASICA</t>
  </si>
  <si>
    <t>0000255. ATENCION DE CUIDADOS INTENSIVOS</t>
  </si>
  <si>
    <t>DIA-CAMA</t>
  </si>
  <si>
    <t>0000256. ATENCION DE EMERGENCIAS Y URGENCIAS</t>
  </si>
  <si>
    <t>0000257. ATENCION DE INTERVENCIONES QUIRURGICAS</t>
  </si>
  <si>
    <t>INTERVENCION</t>
  </si>
  <si>
    <t>0000258. ATENCION DE SALUD EN EMERGENCIA</t>
  </si>
  <si>
    <t>0000263. ATENCION DIVERSOS SERVICIOS MEDICOS HOSPITALARIOS ESPECIALIZADOS</t>
  </si>
  <si>
    <t>0000265. ATENCION EN CASOS DE VIOLENCIA FAMILIAR</t>
  </si>
  <si>
    <t>0000266. ATENCION EN CONSULTAS EXTERNAS</t>
  </si>
  <si>
    <t>CONSULTA</t>
  </si>
  <si>
    <t>0000269. ATENCION EN HOSPITALIZACION</t>
  </si>
  <si>
    <t>EGRESO</t>
  </si>
  <si>
    <t>0000270. ATENCION EN REHABILITACION</t>
  </si>
  <si>
    <t>0000271. ATENCION ESPECIALIZADA</t>
  </si>
  <si>
    <t>0000272. ATENCION INTEGRAL A LA COMUNIDAD</t>
  </si>
  <si>
    <t>0000277. ATENCION POR EMERGENCIAS</t>
  </si>
  <si>
    <t>0000294. BRINDAR APOYO A LA REHABILITACION</t>
  </si>
  <si>
    <t>0000295. BRINDAR APOYO AL DIAGNOSTICO EN LABORATORIO</t>
  </si>
  <si>
    <t>PERSONA DIAGNOSTICADA</t>
  </si>
  <si>
    <t>0000296. BRINDAR APOYO AL DIAGNOSTICO POR IMAGENES</t>
  </si>
  <si>
    <t>0000297. BRINDAR ASISTENCIA EN MEDICINA FISICA Y REHABILITACION</t>
  </si>
  <si>
    <t>0000298. BRINDAR ASISTENCIA MEDICA</t>
  </si>
  <si>
    <t>0000299. BRINDAR ATENCION BASICA DE SALUD</t>
  </si>
  <si>
    <t>0000319. BRINDAR UNA ADECUADA DISPENSION DE MEDICAMENTOS Y PRODUCTOS FARMACEUTICOS</t>
  </si>
  <si>
    <t>RECETA</t>
  </si>
  <si>
    <t>0000329. CAPACITACION AL PERSONAL</t>
  </si>
  <si>
    <t>PERSONA CAPACITADA</t>
  </si>
  <si>
    <t>0000341. CAPACITACION PROMOTORES DE SALUD</t>
  </si>
  <si>
    <t>0000366. COMERCIALIZACION DE MEDICAMENTOS</t>
  </si>
  <si>
    <t>0000509. CONTROL</t>
  </si>
  <si>
    <t>0000521. CONTROL DE HIGIENE ALIMENTARIA</t>
  </si>
  <si>
    <t>0000581. DESARROLLO DE ACCIONES PREVENTIVAS</t>
  </si>
  <si>
    <t>0000591. DESARROLLO DE INVESTIGACIONES</t>
  </si>
  <si>
    <t>INVESTIGACION</t>
  </si>
  <si>
    <t>0000725. ELABORACION DE NORMAS</t>
  </si>
  <si>
    <t>0000766. ESPECIALIZACION Y PERFECCIONAMIENTO</t>
  </si>
  <si>
    <t>PERSONA</t>
  </si>
  <si>
    <t>0000859. FORMULACION EJECUCION Y SUPERVISION DE OBRAS</t>
  </si>
  <si>
    <t>0000935. INFORMACION, COMUNICACION, DIFUSION Y EDUCACION EN SALUD</t>
  </si>
  <si>
    <t>0000947. INSPECCION Y CONTROL</t>
  </si>
  <si>
    <t>CONTROL REALIZADO</t>
  </si>
  <si>
    <t>0000971. INTERVENCIONES QUIRURGICAS</t>
  </si>
  <si>
    <t>0001017. MANTENIMIENTO DE EQUIPOS</t>
  </si>
  <si>
    <t>0001022. MANTENIMIENTO DE LA INFRAESTRUCTURA</t>
  </si>
  <si>
    <t>0001026. MANTENIMIENTO DE LOS SERVICIOS DE SALUD</t>
  </si>
  <si>
    <t>0001049. MANTENIMIENTO Y REPARACION</t>
  </si>
  <si>
    <t>0001153. PAGO DE PENSIONES</t>
  </si>
  <si>
    <t>0001220. PRODUCCION DE BIOLOGICOS</t>
  </si>
  <si>
    <t>0001400. SERVICIOS BASICOS</t>
  </si>
  <si>
    <t>0001401. SERVICIOS BASICOS Y COMPLEMENTARIOS</t>
  </si>
  <si>
    <t>0001419. SUBVENCION SOCIAL</t>
  </si>
  <si>
    <t>ENTIDAD</t>
  </si>
  <si>
    <t>0001461. VACUNACION Y PROTECCION A LA POBLACION</t>
  </si>
  <si>
    <t>0001477. VIGILANCIA SANITARIA</t>
  </si>
  <si>
    <t>0001479. VIGILANCIA Y CONTROL DE EPIDEMIAS</t>
  </si>
  <si>
    <t>0001480. VIGILANCIA Y CONTROL DE MEDIO AMBIENTE</t>
  </si>
  <si>
    <t>0001502. EFECTUAR LA PROMOCION, SUPERVISION Y CONTROL SANITARIO</t>
  </si>
  <si>
    <t>0001583. ADQUISICION DE EQUIPAMIENTO MEDICO</t>
  </si>
  <si>
    <t>0002088. SEGURO INTEGRAL DE SALUD</t>
  </si>
  <si>
    <t>0002962. ATENCION EN CASOS DE VIOLENCIA FAMILIAR Y SEXUAL</t>
  </si>
  <si>
    <t>0007980. ACCIONES DE PREVENCION DE RIESGOS OCUPACIONALES Y AMBIENTALES</t>
  </si>
  <si>
    <t>0008037. ATENCION EN SALUD OCUPACIONAL Y AMBIENTAL</t>
  </si>
  <si>
    <t>0008120. ATENCION INTEGRAL DE SALUD ADULTO</t>
  </si>
  <si>
    <t>ADULTO</t>
  </si>
  <si>
    <t>0008121. ATENCION INTEGRAL DE SALUD ADULTO MAYOR</t>
  </si>
  <si>
    <t>ADULTO MAYOR</t>
  </si>
  <si>
    <t>0008127. ATENCION INTEGRAL DE SALUD ADOLESCENTE</t>
  </si>
  <si>
    <t>ADOLESCENTE</t>
  </si>
  <si>
    <t>0008179. DESARROLLO DE CAPACIDADES</t>
  </si>
  <si>
    <t>0009626. APOYO AL NIÑO Y AL ADOLESCENTE</t>
  </si>
  <si>
    <t>0011217. DOTAR DE SERVICIOS BASICOS</t>
  </si>
  <si>
    <t>0011327. ELABORACION DE PERFILES</t>
  </si>
  <si>
    <t>0012278. IMPLEMENTACION DE JORNADAS QUIRURGICAS</t>
  </si>
  <si>
    <t>0013234. OTRAS OBLIGACIONES PREVISIONALES</t>
  </si>
  <si>
    <t>0019280. BANCO DE SANGRE ORGANOS Y TEJIDOS</t>
  </si>
  <si>
    <t>0023483. ATENCION DE SALUD</t>
  </si>
  <si>
    <t>0024336. ATENCION BASICA DE SALUD</t>
  </si>
  <si>
    <t>0025495. CONTROL SANITARIO</t>
  </si>
  <si>
    <t>0027666. MANTENIMIENTO DE INFRAESTRUCTURA DE SERVICIOS DE SALUD</t>
  </si>
  <si>
    <t>0031732. MANTENIMIENTO DE INFRAESTRUCTURA</t>
  </si>
  <si>
    <t>0032446. SISTEMAS DE TRATAMIENTO Y MANEJO DE RESIDUOS SOLIDOS</t>
  </si>
  <si>
    <t>SUPERVISION</t>
  </si>
  <si>
    <t>0033051. ATENCION INTEGRAL DE SALUD</t>
  </si>
  <si>
    <t>0033110. APOYO A LOS CLAS</t>
  </si>
  <si>
    <t>CONVENIO</t>
  </si>
  <si>
    <t>0033254. NIÑOS CON VACUNA COMPLETA</t>
  </si>
  <si>
    <t>0033258. CONTROL DE CALIDAD NUTRICIONAL DE LOS ALIMENTOS</t>
  </si>
  <si>
    <t>0033297. ATENCION DEL PARTO COMPLICADO QUIRURGICO</t>
  </si>
  <si>
    <t>0033307. ATENCION DEL RECIEN NACIDO CON COMPLICACIONES QUE REQUIERE UNIDAD DE CUIDADOS INTENSIVOS NEONATALES - UCIN</t>
  </si>
  <si>
    <t>0033989. PROMOCION DEL ACCESO DE LA FAMILIA A LA ATENCION DE SALUD</t>
  </si>
  <si>
    <t>0036634. FORTALECIMIENTO DE CAPACIDADES EN GESTION AMBIENTAL</t>
  </si>
  <si>
    <t>0038733. PLAN DE IMPACTO RAPIDO (PIR)</t>
  </si>
  <si>
    <t>0040170. PROTECCION SOCIAL</t>
  </si>
  <si>
    <t>0040257. PREVENCION Y CONTROL DE ENFERMEDADES</t>
  </si>
  <si>
    <t>0040386. OTRAS ATENCIONES DE SALUD BASICAS</t>
  </si>
  <si>
    <t>0040388. PRESTACIONES ADMINISTRATIVAS - BASICA</t>
  </si>
  <si>
    <t>0040729. BANCO DE SANGRE Y TEJIDOS</t>
  </si>
  <si>
    <t>0040746. BRINDAR UNA ADECUADA DISPENSACION DE MEDICAMENTOS Y PRODUCTOS FARMACEUTICOS</t>
  </si>
  <si>
    <t>0041089. GESTION SANITARIA</t>
  </si>
  <si>
    <t>0041155. INMUNIZACIONES, SALUD INTERNACIONAL Y MEDICINA DEL VIAJERO</t>
  </si>
  <si>
    <t>0041330. OTRAS ATENCIONES DE SALUD ESPECIALIZADAS</t>
  </si>
  <si>
    <t>0041349. PERSONA QUE RECIBE TODAS LAS DOSIS DE VACUNA SEGUN SU EDAD Y DE ACUERDO AL ESQUEMA DE INMUNIZACION</t>
  </si>
  <si>
    <t>0041368. PRE TRASPLANTE, INTERVENCIONES QUIRURGICAS Y POST TRANSPLANTE DE ORGANO Y TEJIDO</t>
  </si>
  <si>
    <t>0041464. REGISTRO Y AUTORIZACION</t>
  </si>
  <si>
    <t>AUTORIZACION</t>
  </si>
  <si>
    <t>0041481. REPARACION PARA LAS VICTIMAS DE LA VIOLENCIA TERRORISTA Y VIOLACION DE LOS DERECHOS HUMANOS</t>
  </si>
  <si>
    <t>0041622. VIGILANCIA Y CONTROL EPIDEMIOLOGICA</t>
  </si>
  <si>
    <t>0044390. APOYO AL CIUDADANO CON DISCAPACIDAD</t>
  </si>
  <si>
    <t>0047173. GESTION DEL PROGRAMA</t>
  </si>
  <si>
    <t>0053200. ACTIVIDAD REGULAR DE INMUNIZACIONES DE PERSONAS MAYORES DE 5 AÑOS</t>
  </si>
  <si>
    <t>0053290. ATENCION EN DESASTRES Y APOYO A LA REHABILITACION Y LA RECONSTRUCCION</t>
  </si>
  <si>
    <t>0053330. CAPACITACION Y PERFECCIONAMIENTO</t>
  </si>
  <si>
    <t>0053856. PREVENCION DE RIESGOS Y DAÑOS PARA LA SALUD</t>
  </si>
  <si>
    <t>0053934. SERVICIOS DE APOYO AL DIAGNOSTICO Y TRATAMIENTO</t>
  </si>
  <si>
    <t>0064504. IMAGEN INSTITUCIONAL Y COMUNICACIONES</t>
  </si>
  <si>
    <t>0065140. VIGILANCIA Y CONTROL DEL MEDIO AMBIENTE</t>
  </si>
  <si>
    <t>Meta Financiera</t>
  </si>
  <si>
    <t>META FINANCIERA HISTORICA</t>
  </si>
  <si>
    <t>META FINANCIERA FORMULADA</t>
  </si>
  <si>
    <t>META OPTIMA (GLOBAL)</t>
  </si>
  <si>
    <t>EG……</t>
  </si>
  <si>
    <t>EG..</t>
  </si>
  <si>
    <t>3000001. ACCIONES COMUNES</t>
  </si>
  <si>
    <t>5004424. VIGILANCIA, INVESTIGACION Y TECNOLOGIAS EN NUTRICION</t>
  </si>
  <si>
    <t>5004425. DESARROLLO DE NORMAS Y GUIAS TECNICAS EN NUTRICION</t>
  </si>
  <si>
    <t>5004426. MONITOREO, SUPERVISION, EVALUACION Y CONTROL DEL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</si>
  <si>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</si>
  <si>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</si>
  <si>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</si>
  <si>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</si>
  <si>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</si>
  <si>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3033248. MUNICIPIOS SALUDABLES PROMUEVEN EL CUIDADO INFANTIL Y LA ADECUADA ALIMENTACION</t>
  </si>
  <si>
    <t>5000011. MUNICIPIOS SALUDABLES PROMUEVEN ACCIONES DE CUIDADO INFANTIL Y LA ADECUADA ALIMENTACION</t>
  </si>
  <si>
    <t>3033249. COMUNIDADES SALUDABLES PROMUEVEN EL CUIDADO INFANTIL Y LA ADECUADA ALIMENTACION</t>
  </si>
  <si>
    <t>5000012. COMUNIDADES SALUDABLES PROMUEVEN ACCIONES PARA EL CUIDADO INFANTIL Y LA ADECUADA ALIMENTACION</t>
  </si>
  <si>
    <t>3033250. INSTITUCIONES EDUCATIVAS SALUDABLES PROMUEVEN EL CUIDADO INFANTIL Y LA ADECUADA ALIMENTACION</t>
  </si>
  <si>
    <t>5000013. INSTITUCIONES EDUCATIVAS SALUDABLES PROMUEVEN ACCIONES PARA EL CUIDADO INFANTIL Y LA ADECUADA ALIMENTACION</t>
  </si>
  <si>
    <t>3033251. FAMILIAS SALUDABLES CON CONOCIMIENTOS PARA EL CUIDADO INFANTIL, LACTANCIA MATERNA EXCLUSIVA Y LA ADECUADA ALIMENTACION Y PROTECCION DEL MENOR DE 36 MESES</t>
  </si>
  <si>
    <t>5000014. FAMILIAS CON NIÑO/AS MENORES DE 36 MESES DESARROLLAN PRACTICAS SALUDABLES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</si>
  <si>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</si>
  <si>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</si>
  <si>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</si>
  <si>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</si>
  <si>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</si>
  <si>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</si>
  <si>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</si>
  <si>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</si>
  <si>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</si>
  <si>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</si>
  <si>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</si>
  <si>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</si>
  <si>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</si>
  <si>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</si>
  <si>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</si>
  <si>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</si>
  <si>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</si>
  <si>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</si>
  <si>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</si>
  <si>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</si>
  <si>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060. INFORME</t>
  </si>
  <si>
    <t>080. NORMA</t>
  </si>
  <si>
    <t>222. REPORTE TECNICO</t>
  </si>
  <si>
    <t>223. CENTRO POBLADO</t>
  </si>
  <si>
    <t>215. MUNICIPIO</t>
  </si>
  <si>
    <t>019. COMUNIDAD</t>
  </si>
  <si>
    <t>236. INSTITUCION EDUCATIVA</t>
  </si>
  <si>
    <t>056. FAMILIA</t>
  </si>
  <si>
    <t>218. NIÑO PROTEGIDO</t>
  </si>
  <si>
    <t>219. NIÑO CONTROLADO</t>
  </si>
  <si>
    <t>220. NIÑO SUPLEMENTADO</t>
  </si>
  <si>
    <t>016. CASO TRATADO</t>
  </si>
  <si>
    <t>224. GESTANTE SUPLEMENTADA</t>
  </si>
  <si>
    <t>5004389. DESARROLLO DE NORMAS Y GUIAS TECNICAS EN SALUD MATERNO NEONATAL</t>
  </si>
  <si>
    <t>5004430. MONITOREO, SUPERVISION, EVALUACION Y CONTROL DE LA SALUD MATERNO NEONATAL</t>
  </si>
  <si>
    <t>3000002. POBLACION INFORMADA SOBRE SALUD SEXUAL, SALUD REPRODUCTIVA Y METODOS DE PLANIFICACION FAMILIAR</t>
  </si>
  <si>
    <t>5000059. BRINDAR INFORMACION SOBRE SALUD SEXUAL, SALUD REPRODUCTIVA Y METODOS DE PLANIFICACION FAMILIAR</t>
  </si>
  <si>
    <t>259. PERSONA INFORMADA</t>
  </si>
  <si>
    <t>3000005. ADOLESCENTES ACCEDEN A SERVICIOS DE SALUD PARA PREVENCION DEL EMBARAZO</t>
  </si>
  <si>
    <t>5000058. BRINDAR SERVICIOS DE SALUD PARA PREVENCION DEL EMBARAZO A ADOLESCENTES</t>
  </si>
  <si>
    <t>006. ATENCION</t>
  </si>
  <si>
    <t>3033172. ATENCION PRENATAL REENFOCADA</t>
  </si>
  <si>
    <t>5000037. BRINDAR ATENCION PRENATAL REENFOCADA</t>
  </si>
  <si>
    <t>058. GESTANTE CONTROLADA</t>
  </si>
  <si>
    <t>3033288. MUNICIPIOS SALUDABLES QUE PROMUEVEN SALUD SEXUAL Y REPRODUCTIVA</t>
  </si>
  <si>
    <t>5000039. PROMOVER LA SALUD SEXUAL Y REPRODUCTIVA CON ENFASIS EN MATERNIDAD SALUDABLE</t>
  </si>
  <si>
    <t>3033289. COMUNIDADES SALUDABLES QUE PROMUEVEN SALUD SEXUAL Y REPRODUCTIVA</t>
  </si>
  <si>
    <t>5000040. COMUNIDAD PROMUEVE ACCIONES ADECUADAS EN SALUD SEXUAL Y REPRODUCTIVA CON ENFASIS EN MATERNIDAD SALUDABLE Y SALUD DEL NEONATO</t>
  </si>
  <si>
    <t>3033290. INSTITUCIONES EDUCATIVAS SALUDABLES PROMUEVEN SALUD SEXUAL Y REPRODUCTIVA</t>
  </si>
  <si>
    <t>5000041. PROMOVER DESDE LAS INSTITUCIONES EDUCATIVAS SALUDABLES, SALUD SEXUAL Y REPRODUCTIVA CON ENFASIS EN LA MATERNIDAD SALUDABLE</t>
  </si>
  <si>
    <t>3033291. POBLACION ACCEDE A METODOS DE PLANIFICACION FAMILIAR</t>
  </si>
  <si>
    <t>5000042. MEJORAMIENTO DEL ACCESO DE LA POBLACION A METODOS DE PLANIFICACION FAMILIAR</t>
  </si>
  <si>
    <t>206. PAREJA PROTEGIDA</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</si>
  <si>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</si>
  <si>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</si>
  <si>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</si>
  <si>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</si>
  <si>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207. GESTANTE ATENDIDA</t>
  </si>
  <si>
    <t>3033295. ATENCION DEL PARTO NORMAL</t>
  </si>
  <si>
    <t>5000045. BRINDAR ATENCION DE PARTO NORMAL</t>
  </si>
  <si>
    <t>208. PARTO NORMAL</t>
  </si>
  <si>
    <t>3033296. ATENCION DEL PARTO COMPLICADO NO QUIRURGICO</t>
  </si>
  <si>
    <t>5000046. BRINDAR ATENCION DEL PARTO COMPLICADO NO QUIRURGICO</t>
  </si>
  <si>
    <t>209. PARTO COMPLICADO</t>
  </si>
  <si>
    <t>3033297. ATENCION DEL PARTO COMPLICADO QUIRURGICO</t>
  </si>
  <si>
    <t>5000047. BRINDAR ATENCION DEL PARTO COMPLICADO QUIRURGICO</t>
  </si>
  <si>
    <t>210. CESAREA</t>
  </si>
  <si>
    <t>3033298. ATENCION DEL PUERPERIO</t>
  </si>
  <si>
    <t>5000048. ATENDER EL PUERPERIO</t>
  </si>
  <si>
    <t>211. ATENCION PUERPERAL</t>
  </si>
  <si>
    <t>3033299. ATENCION DEL PUERPERIO CON COMPLICACIONES</t>
  </si>
  <si>
    <t>5000049. ATENDER EL PUERPERIO CON COMPLICACIONES</t>
  </si>
  <si>
    <t>212. EGRESO</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</si>
  <si>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</si>
  <si>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</si>
  <si>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</si>
  <si>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</si>
  <si>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214. GESTANTE Y/O NEONATO REFERIDO</t>
  </si>
  <si>
    <t>3033305. ATENCION DEL RECIEN NACIDO NORMAL</t>
  </si>
  <si>
    <t>5000053. ATENDER AL RECIEN NACIDO NORMAL</t>
  </si>
  <si>
    <t>239. RECIEN NACIDO ATENDIDO</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</si>
  <si>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</si>
  <si>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</si>
  <si>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</si>
  <si>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</si>
  <si>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</si>
  <si>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5000056. INFORMAR A FAMILIAS SALUDABLES RESPECTO DE SU SALUD SEXUAL Y REPRODUCTIVA, CON ENFASIS EN LA MATERNIDAD SALUDABLES</t>
  </si>
  <si>
    <t>5004433. MONITOREO, SUPERVISION, EVALUACION Y CONTROL DE VIH/SIDA - TUBERCULOSIS</t>
  </si>
  <si>
    <t>5004434. DESARROLLO DE NORMAS Y GUIAS TECNICAS VIH/SIDA Y TUBERCULOSIS</t>
  </si>
  <si>
    <t>3000611. SERVICIOS DE ATENCION DE TUBERCULOSIS CON ADECUADA BIOSEGURIDAD</t>
  </si>
  <si>
    <t>5004435. ADECUADA BIOSEGURIDAD EN LOS SERVICIOS DE ATENCION DE TUBERCULOSIS</t>
  </si>
  <si>
    <t>395. TRABAJADOR PROTEGIDO</t>
  </si>
  <si>
    <t>3000612. SINTOMATICOS RESPIRATORIOS CON DESPISTAJE DE TUBERCULOSIS</t>
  </si>
  <si>
    <t>5004436. DESPISTAJE DE TUBERCULOSIS EN SINTOMATICOS RESPIRATORIOS</t>
  </si>
  <si>
    <t>087. PERSONA ATENDIDA</t>
  </si>
  <si>
    <t>3000613. PERSONAS EN CONTACTO DE CASOS DE TUBERCULOSIS CON CONTROL Y TRATAMIENTO PREVENTIVO (GENERAL, INDIGENA, PRIVADA DE SU LIBERTAD)</t>
  </si>
  <si>
    <t>5004437. CONTROL Y TRATAMIENTO PREVENTIVO DE CONTACTOS DE CASOS TUBERCULOSIS (GENERAL, INDIGENA, PRIVADA DE SU LIBERTAD)</t>
  </si>
  <si>
    <t>394. PERSONA TRATADA</t>
  </si>
  <si>
    <t>3000614. PERSONAS CON DIAGNOSTICO DE TUBERCULOSIS</t>
  </si>
  <si>
    <t>5004438. DIAGNOSTICO DE CASOS DE TUBERCULOSIS</t>
  </si>
  <si>
    <t>393. PERSONA DIAGNOSTICADA</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</si>
  <si>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</si>
  <si>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</si>
  <si>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</si>
  <si>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</si>
  <si>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3043952. FAMILIA CON PRACTICAS SALUDABLES PARA LA PREVENCION DE VIH/SIDA Y TUBERCULOSIS</t>
  </si>
  <si>
    <t>5000062. PROMOVER EN LAS FAMILIA PRACTICAS SALUDABLES PARA LA PREVENCION DE VIH/SIDA Y TUBERCULOSIS</t>
  </si>
  <si>
    <t>3043953. INSTITUCIONES EDUCATIVAS QUE PROMUEVEN PRACTICAS SALUDABLES PARA LA PREVENCION DE VIH/SIDA Y TUBERCULOSIS</t>
  </si>
  <si>
    <t>5000063. PROMOVER DESDE LAS INSTITUCIONES EDUCATIVAS PRACTICAS SALUDABLES PARA LA PREVENCION DE VIH/SIDA Y TUBERCULOSIS</t>
  </si>
  <si>
    <t>3043954. AGENTES COMUNITARIOS QUE PROMUEVEN PRACTICAS SALUDABLES PARA PREVENCION DE VIH/SIDA Y TUBERCULOSIS</t>
  </si>
  <si>
    <t>5000064. PROMOVER MEDIANTE AGENTES COMUNITARIOS EN SALUD (ACS), PRACTICAS SALUDABLES PARA PREVENCION DE TUBERCULOSIS</t>
  </si>
  <si>
    <t>088. PERSONA CAPACITADA</t>
  </si>
  <si>
    <t>3043955. HOGARES EN AREAS DE ELEVADO RIESGO DE TRANSMISION DE TBC QUE ACCEDEN A VIVIENDAS REORDENADAS</t>
  </si>
  <si>
    <t>5000065. REORDENAR VIVIENDAS EN HOGARES, UBICADOS EN AREAS DE ELEVADO RIESGO DE TRANSMISION DE TBC</t>
  </si>
  <si>
    <t>255. VIVIENDAS</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</si>
  <si>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</si>
  <si>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</si>
  <si>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</si>
  <si>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</si>
  <si>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</si>
  <si>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</si>
  <si>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</si>
  <si>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</si>
  <si>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</si>
  <si>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</si>
  <si>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3043965. PERSONA QUE ACCEDE AL EESS Y RECIBE TRATAMIENTO OPORTUNO PARA TUBERCULOSIS ESQUEMAS 1, 2, NO MULTIDROGO RESISTENTE Y MULTIDROGO RESISTENTE</t>
  </si>
  <si>
    <t>5000075. BRINDAR TRATAMIENTO OPORTUNO PARA TUBERCULOSIS ESQUEMAS 1,2, NO MULTIDROGO RESISTENTE Y MULTIDROGO RESISTENTE</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</si>
  <si>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</si>
  <si>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</si>
  <si>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</si>
  <si>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</si>
  <si>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</si>
  <si>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</si>
  <si>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</si>
  <si>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</si>
  <si>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</si>
  <si>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</si>
  <si>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</si>
  <si>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</si>
  <si>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5000085. MONITOREO, SUPERVISION, EVALUACION Y CONTROL METAXENICAS Y ZOONOSIS</t>
  </si>
  <si>
    <t>5004451. DESARROLLO DE NORMAS Y GUIAS TECNICAS EN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</si>
  <si>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</si>
  <si>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</si>
  <si>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3043978. INSTITUCIONES EDUCATIVAS QUE PROMUEVEN PRACTICAS SALUDABLES PARA LA PREVENCION DE ENFERMEDADES METAXENICAS Y ZOONOTICAS</t>
  </si>
  <si>
    <t>5000088. PROMOCION DE PRACTICAS SALUDABLES PARA LA PREVENCION DE ENFERMEDADES METAXENICAS Y ZOONOTICAS EN INSTITUCIONES EDUCATIVAS</t>
  </si>
  <si>
    <t>3043979. MUNICIPIOS PARTICIPANDO EN DISMINUCION DE LA TRANSMISION DE ENFERMEDADES METAXENICAS Y ZOONOTICAS</t>
  </si>
  <si>
    <t>5000089. PROMOCION DE PRACTICAS SALUDABLES PARA LA DISMUNICION DE LA TRANSMISION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</si>
  <si>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</si>
  <si>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</si>
  <si>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</si>
  <si>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</si>
  <si>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</si>
  <si>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</si>
  <si>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334. ANIMAL VACUNADO</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</si>
  <si>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</si>
  <si>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</si>
  <si>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</si>
  <si>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</si>
  <si>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3044119. COMUNIDAD CON FACTORES DE RIESGO CONTROLADOS</t>
  </si>
  <si>
    <t>5000095. ACCIONES DE CONTROL EN COMUNIDADES CON FACTORES DE RIESGO DE ENFERMEDADES METAXENICAS Y ZOONOTICAS</t>
  </si>
  <si>
    <t>5004452. MONITOREO, SUPERVISION, EVALUACION Y CONTROL DE ENFERMEDADES NO TRANSMISIBLES</t>
  </si>
  <si>
    <t>5004453. DESARROLLO DE NORMAS Y GUIAS TECNICAS EN ENFERMEDADES NO TRANSMISIBLES</t>
  </si>
  <si>
    <t>3000006. ATENCION ESTOMATOLOGICA PREVENTIVA BASICA</t>
  </si>
  <si>
    <t>5000104. ATENCION ESTOMATOLOGICA PREVENTIVA BASICA EN NIÑOS, GESTANTES Y ADULTOS MAYORES</t>
  </si>
  <si>
    <t>3000007. ATENCION ESTOMATOLOGICA RECUPERATIVA BASICA</t>
  </si>
  <si>
    <t>5000105. ATENCION ESTOMATOLOGICA RECUPERATIVA BASICA EN NIÑOS, GESTANTES Y ADULTOS MAYORES</t>
  </si>
  <si>
    <t>3000008. ATENCION ESTOMATOLOGICA ESPECILIZADA BASICA</t>
  </si>
  <si>
    <t>5000106. ATENCION ESTOMATOLOGICA ESPECIALIZADA BASICA</t>
  </si>
  <si>
    <t>3000009. TAMIZAJE Y DIAGNOSTICO DE PACIENTE CON RETINOPATIA OFTAMOLOGICA DEL PREMATURO</t>
  </si>
  <si>
    <t>5000107. EXAMENES DE TAMIZAJE Y DIAGNOSTICO EN PACIENTES CON RETINOPATIA OFTAMOLOGICA DEL PREMATURO</t>
  </si>
  <si>
    <t>438. PERSONA TAMIZADA</t>
  </si>
  <si>
    <t>3000010. CONTROL Y TRATAMIENTO DE PACIENTE CON RETINOPATIA OFTAMOLOGICA DEL PREMATURO</t>
  </si>
  <si>
    <t>5000108. BRINDAR TRATAMIENTO A NIÑOS PREMATUROS CON DIAGNOSTICO DE RETINOPATIA OFTAMOLOGICA</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</si>
  <si>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</si>
  <si>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</si>
  <si>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</si>
  <si>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</si>
  <si>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</si>
  <si>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</si>
  <si>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</si>
  <si>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</si>
  <si>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</si>
  <si>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</si>
  <si>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</si>
  <si>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</si>
  <si>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</si>
  <si>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</si>
  <si>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3043987. POBLACION INFORMADA Y SENSIBILIZADA EN EL CUIDADO DE LA SALUD DE LAS ENFERMEDADES NO TRANSMISIBLES (MENTAL, BUCAL, OCULAR, METALES PESADOS, HIPERTENSION ARTERIAL Y DIABETES MELLITUS)</t>
  </si>
  <si>
    <t>5000098. INFORMACION Y SENSIBILIZACION DE LA POBLACION EN PARA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</si>
  <si>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</si>
  <si>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5000099. PROMOCION DE PRACTICAS HIGIENICAS SANITARIAS EN FAMILIAS EN ZONAS DE RIESGO PARA PREVENIR LAS ENFERMEDADES NO TRANSMISIBLES (MENTAL, BUCAL, OCULAR, METALES PESADOS, HIPERTENSIO Y DIABETES)</t>
  </si>
  <si>
    <t>3043989. INSTITUCIONES EDUCATIVAS QUE PROMUEVEN PRACTICAS HIGIENICAS SANITARIAS PARA PREVENIR LAS ENFERMEDADES NO TRANSMISIBLES (MENTAL, BUCAL, OCULAR, METALES PESADOS, HIPERTENSION ARTERIAL Y DIABETES MELLITUS)</t>
  </si>
  <si>
    <t>5000100. PROMOCION DE PRACTICAS SALUDABLES EN INSTITUCIONES EDUCATIVAS PARA LA PREVENCION DE LAS ENFERMEDADES NO TRANSMISIBLES (SALUD MENTAL, BUCAL, OCULAR, METALES PESADOS, HTA Y DIABETES MELLITUS)</t>
  </si>
  <si>
    <t>3043990. MUNICIPIO QUE DESARROLLAN ACCIONES DIRIGIDAS A PREVENIR LAS ENFERMEDADES NO TRANSMISIBLES ( MENTAL, BUCAL, OCULAR, METALES PESADOS, HIPERTENSION ARTERIAL Y DIABETES MELLITUS)</t>
  </si>
  <si>
    <t>5000101. ACCIONES DIRIGIDAS A FUNCIONARIOS DE MUNICIPIOS PARA PREVENIR LAS ENFERMEDADES NO TRANSMISIBLES ( MENTAL, BUCAL, OCULAR, METALES PESADOS, HIPERTENSION ARTERIAL)</t>
  </si>
  <si>
    <t>3043994. TAMIZAJE Y TRATAMIENTO DE PACIENTES CON PROBLEMAS Y TRANSTORNOS DE SALUD MENTAL</t>
  </si>
  <si>
    <t>5000102. EXAMENES DE TAMIZAJE Y TRATAMIENTO DE PACIENTES CON PROBLEMAS Y TRASTORNOS DE SALUD MENTAL</t>
  </si>
  <si>
    <t>3043997. TAMIZAJE Y TRATAMIENTO DE PACIENTES AFECTADOS POR METALES PESADOS</t>
  </si>
  <si>
    <t>5000103. EXAMENES DE TAMIZAJE Y TRATAMIENTO DE PERSONAS AFECTADAS POR INTOXICACION DE METALES PESADOS</t>
  </si>
  <si>
    <t>5004441. MONITOREO, SUPERVISION, EVALUACION Y CONTROL DE PREVENCION Y CONTROL DEL CANCER</t>
  </si>
  <si>
    <t>5004442. DESARROLLO DE NORMAS Y GUIAS TECNICAS EN PREVENCION Y CONTROL DEL CANCER</t>
  </si>
  <si>
    <t>3000003. COMUNIDADES SALUDABLES PROMUEVEN ESTILOS DE VIDA SALUDABLE PARA LA PREVENCION DE LOS PRINCIPALES TIPOS DE CANCER</t>
  </si>
  <si>
    <t>5000131. PROMOCION DE ESTILOS DE VIDA SALUDABLE PARA LA PREVENCION DE LOS PRINCIPALES TIPOS DE CANCER</t>
  </si>
  <si>
    <t>3000004. MUJER TAMIZADA EN CANCER DE CUELLO UTERINO</t>
  </si>
  <si>
    <t>5000132. TAMIZAJE EN MUJERES PARA DETECCION DE CANCER DE CUELLO UTERINO</t>
  </si>
  <si>
    <t>3000360. INSTITUCIONES EDUCATIVAS SALUDABLES QUE PROMUEVEN LA PREVENCION DEL CANCER DE CUELLO UTERINO, MAMA, ESTOMAGO, PROSTATA, PULMON, COLON, RECTO, HIGADO, LEUCEMIA, LINFOMA, PIEL Y OTROS</t>
  </si>
  <si>
    <t>5003060. CAPACITACION A LAS INSTITUCIONES EDUCATIVAS PARA LA PROMOCION DE PRACTICAS Y ENTORNOS SALUDABLES PARA LA PREVENCION DEL CANCER</t>
  </si>
  <si>
    <t>3000361. FAMILIAS SALUDABLES CON CONOCIMIENTO DE LA PREVENCION DEL CANCER DE CUELLO UTERINO, MAMA, ESTOMAGO, PROSTATA, PULMON COLON, RECTO, HIGADO, LEUCEMIA, LINFOMA, PIEL Y OTROS</t>
  </si>
  <si>
    <t>5003061. CONSEJERIA A LAS FAMILIAS PARA LA ADOPCION Y PRACTICA DE ESTILOS DE VISDA SALUDABLES PARA LA PREVENCION DEL CANCER</t>
  </si>
  <si>
    <t>3000362. MUNICIPIOS SALUDABLES QUE PROMUEVEN LA PREVENCION DEL CANCER DE CUELLO UTERINO, MAMA, ESTOMAGO, PROSTATA, PULMON Y COLON, RECTO, HIGADO, LEUCEMIA, LINFOMA, PIEL Y OTROS</t>
  </si>
  <si>
    <t>5003062. CAPACITACION A LOS MUNICIPIOS PARA LA PROMOCION DE PRACTICAS EN SALUD EN LA PREVENCION DEL CANCER</t>
  </si>
  <si>
    <t>3000363. PERSONAS CON CONSEJERIA EN LA PREVENCION DEL CANCER DE: COLON Y RECTO, HIGADO, LEUCEMIA, LINFOMA, PIEL Y OTROS</t>
  </si>
  <si>
    <t>5003063. CONSEJERIA EN LA PREVENCION DEL CANCER DE COLONY RECTO, HIGADO, LEUCEMIA, LINFOMA, PIEL Y OTROS</t>
  </si>
  <si>
    <t>086. PERSONA</t>
  </si>
  <si>
    <t>3000365. ATENCION DEL CANCER DE CUELLO UTERINO PARA EL ESTADIAJE Y TRATAMIENTO</t>
  </si>
  <si>
    <t>5003065. DETERMINACION DEL ESTADIO CLINICO Y TRATAMIENTO DEL CANCER DE CUELLO UTERINO</t>
  </si>
  <si>
    <t>3000366. ATENCION DEL CANCER DE MAMA PARA EL ESTADIAJE Y TRATAMIENTO</t>
  </si>
  <si>
    <t>5003066. DETERMINACION DEL ESTADIO CLINICO Y TRATAMIENTO DEL CANCER DE MAMA</t>
  </si>
  <si>
    <t>3000367. ATENCION DEL CANCER DE ESTOMAGO PARA EL ESTADIAJE Y TRATAMIENTO</t>
  </si>
  <si>
    <t>5003067. DETERMINACION DEL ESTADIO CLINICO Y TRATAMIENTO DEL CANCER DE ESTOMAGO</t>
  </si>
  <si>
    <t>3000368. ATENCION DEL CANCER DE PROSTATA PARA EL DIAGNOSTICO, ESTADIAJE Y TRATAMIENTO</t>
  </si>
  <si>
    <t>5003068. DETERMINACION DEL DIAGNOSTICO, ESTADIO CLINICO Y TRATAMIENTO DEL CANCER DE PROSTATA</t>
  </si>
  <si>
    <t>3000369. ATENCION DEL CANCER DE PULMON QUE INCLUYE: DIAGNOSTICO, ESTADIAJE Y TRATAMIENTO</t>
  </si>
  <si>
    <t>5003069. EVALUACION MEDICA PREVENTIVA, DETERMINACION DE DIAGNOSTICO, ESTADIAJE Y TRATAMIENTO DEL CANCER DE PULMON</t>
  </si>
  <si>
    <t>3000370. ATENCION DEL CANCER DE COLON Y RECTO QUE INCLUYE: DIAGNOSTICO, ESTADIAJE Y TRATAMIENTO</t>
  </si>
  <si>
    <t>5003070. DIAGNOSTICO, ESTADIAJE Y TRATAMIENTO DEL CANCER DE COLON Y RECTO</t>
  </si>
  <si>
    <t>3000371. ATENCION DEL CANCER DE HIGADO QUE INCLUYE: DIAGNOSTICO, ESTADIAJE Y TRATAMIENTO</t>
  </si>
  <si>
    <t>5003071. DETERMINACION DEL DIAGNOSTICO, ESTADIO CLINICO Y TRATAMIENTO DEL CANCER DE HIGADO</t>
  </si>
  <si>
    <t>3000372. ATENCION DE LA LEUCEMIA QUE INCLUYE: DIAGNOSTICO Y TRATAMIENTO</t>
  </si>
  <si>
    <t>5003072. DIAGNOSTICO Y TRATAMIENTO MEDICO DE LEUCEMIA</t>
  </si>
  <si>
    <t>3000373. ATENCION DE LA LINFOMA QUE INCLUYE: DIAGNOSTICO Y TRATAMIENTO</t>
  </si>
  <si>
    <t>5003073. DIAGNOSTICO Y TRATAMIENTO MEDICO DE LINFOMA</t>
  </si>
  <si>
    <t>3000374. ATENCION DEL CANCER DE PIEL NO MELANOMAS QUE INCLUYE: DIAGNOSTICO, ESTADIAJE Y TRATAMIENTO</t>
  </si>
  <si>
    <t>5003074. DIAGNOSTICO, ESTADIAJE CLINICO Y TRATAMIENTO DEL CANCER DE PIEL NO MELANOMA</t>
  </si>
  <si>
    <t>3000424. MUJERES CON CITOLOGIA ANORMAL CON COLPOSCOPIA</t>
  </si>
  <si>
    <t>5003262. EXAMEN DE COLPOSCOPIA EN MUJERES CON CITOLOGIA ANORMAL</t>
  </si>
  <si>
    <t>3000425. MUJERES CON CITOLOGIA ANORMAL CON EXAMEN DE CRIOTERAPIA O CONO LEEP</t>
  </si>
  <si>
    <t>5003263. CRIOTERAPIA O CONO LEEP EN MUJERES CON CITOLOGIA ANORMAL</t>
  </si>
  <si>
    <t>3044194. POBLACION INFORMADA Y SENSIBILIZADA EN EL CUIDADO DE LA SALUD DEL CANCER DE CERVIX, CANCER DE MAMA, CANCER GASTRICO, CANCER DE PROSTATA Y CANCER DE PULMON</t>
  </si>
  <si>
    <t>5000118. INFORMACION Y SENSIBILIZACION DE LA POBLACION EN EL CUIDADO DE LA SALUD DEL CANCER DE CERVIX, MAMA, GASTRICO, PROSTATA Y DE PULMON</t>
  </si>
  <si>
    <t>3044195. MUJERES MAYORES DE 18 AÑOS CON CONSEJERIA EN CANCER DE CERVIX</t>
  </si>
  <si>
    <t>5000119. CONSEJERIA A MUJERES MAYORES DE 18 AÑOS PARA LA PREVENCION DE CANCER DE CERVIX</t>
  </si>
  <si>
    <t>3044197. MUJERES MAYORES DE 18 AÑOS CON CONSEJERIA EN CANCER DE MAMA</t>
  </si>
  <si>
    <t>5000120. CONSEJERIA EN MUJERES MAYORES DE 18 AÑOS PARA LA PREVENCION DE CANCER DE MAMA</t>
  </si>
  <si>
    <t>3044198. MUJERES DE 40 A 65 AÑOS CON MAMOGRAFIA BILATERAL</t>
  </si>
  <si>
    <t>5000121. MAMOGRAFIA BILATERAL EN MUJERES DE 40 A 65 AÑOS</t>
  </si>
  <si>
    <t>3044199. PERSONAS CON CONSEJERIA EN LA PREVENCION DEL CANCER GASTRICO</t>
  </si>
  <si>
    <t>5000122. CONSEJERIA PARA LA PREVENCION DEL CANCER GASTRICO</t>
  </si>
  <si>
    <t>3044200. VARONES MAYORES DE 18 AÑOS CON CONSEJERIA EN LA PREVENCION DEL CANCER DE PROSTATA</t>
  </si>
  <si>
    <t>5000123. CONSEJERIA A VARONES MAYORES DE 18 AÑOS PARA LA PREVENCION DE CANCER DE PROSTATA</t>
  </si>
  <si>
    <t>3044201. VARONES DE 50 A 70 AÑOS CON EXAMEN DE TACTO PROSTATICO POR VIA RECTAL</t>
  </si>
  <si>
    <t>5000124. EXAMEN DE TACTO PROSTATICO POR VIA RECTAL EN VARONES DE 50 A 70 AÑOS</t>
  </si>
  <si>
    <t>3044202. VARONES DE 50 A 70 AÑOS CON DOSAJE DE PSA</t>
  </si>
  <si>
    <t>5000125. DOSAJE DE PSA EN VARONES DE 50 A 70 AÑOS PARA DIAGNOSTICO DE CANCER DE PROSTATA</t>
  </si>
  <si>
    <t>3044203. POBLACION EN EDAD ESCOLAR CON CONSEJERIA EN PREVENCION DEL CANCER DE PULMON</t>
  </si>
  <si>
    <t>5000126. CONSEJERIA EN PREVENCION DEL CANCER DE PULMON EN POBLACION ESCOLAR</t>
  </si>
  <si>
    <t>3044204. POBLACION LABORAL CON CONSEJERIA EN PREVENCION DEL CANCER DE PULMON</t>
  </si>
  <si>
    <t>5000127. CONSEJERIA EN PREVENCION DEL CANCER DE PULMON EN POBLACION EN EDAD LABORAL</t>
  </si>
  <si>
    <t>3045112. PERSONAS DE 45 A 65 AÑOS CON ENDOSCOPIA DIGESTIVA ALTA</t>
  </si>
  <si>
    <t>5000130. ENDOSCOPIA DIGESTIVA ALTA EN PERSONAS DE 45 A 65 AÑOS</t>
  </si>
  <si>
    <t>3000169. POBLACION CON PRACTICAS SEGURAS EN SALUD FRENTE A OCURRENCIA DE PELIGROS NATURALES</t>
  </si>
  <si>
    <t>5001580. CAPACITACION DE COMUNIDADES EN HABILIDADES PARA REDUCIR EL RIESGO DE DAÑOS DE SALUD</t>
  </si>
  <si>
    <t>5003301. ENTRENAMIENTO DE LA POBLACION EN RESPUESTA Y REHABILITACION EN SALUD FRENTE A EMERGENCIAS Y DESASTRE</t>
  </si>
  <si>
    <t>3000450. ENTIDADES PUBLICAS CON GESTION DE RIESGO DE DESASTRE EN SUS PROCESOS DE PLANIFICACION Y ADMINISTRACION PARA EL DESARROLLO</t>
  </si>
  <si>
    <t>5004278. DESARROLLO DE CAPACIDADES Y ASISTENCIA TECNICA EN GESTION DEL RIESGO DE DESASTRES</t>
  </si>
  <si>
    <t>5004279. MONITOREO,SUPERVISION Y EVALUACION DE PRODUCTOS Y ACTIVIDADES EN GESTION DE RIESGO DE DESASTRES</t>
  </si>
  <si>
    <t>201. INFORME TECNICO</t>
  </si>
  <si>
    <t>5004280. DESARROLLO DE INSTRUMENTOS ESTRATEGICOS PARA LA GESTION DEL RIESGO DE DESASTRES</t>
  </si>
  <si>
    <t>036. DOCUMENTO</t>
  </si>
  <si>
    <t>3000564. SERVICIOS DE SALUD CON CAPACIDADES COMPLEMENTARIAS PARA LA ATENCION  FRENTE A EMERGENCIAS Y DESASTRES</t>
  </si>
  <si>
    <t>5003304. CAPACIDAD DE EXPANSION ASISTENCIAL EN ESTABLECIMIENTOS DE SALUD ESTRATEGICOS</t>
  </si>
  <si>
    <t>044. ESTABLECIMIENTO DE SALUD</t>
  </si>
  <si>
    <t>5003305. OFERTA COMPLEMENTARIA ORGANIZADA FRENTE A EMERGENCIAS Y DESASTRES</t>
  </si>
  <si>
    <t>5003306. ATENCION DE SALUD Y MOVILIZACION DE BRIGADAS FRENTE A EMERGENCIAS Y DESASTRES</t>
  </si>
  <si>
    <t>3000565. SERVICIOS ESENCIALES SEGUROS ANTE EMERGENCIAS Y DESASTRES</t>
  </si>
  <si>
    <t>5001576. SEGURIDAD FUNCIONAL DE LOS ESTABLECIMIENTOS DE SALUD</t>
  </si>
  <si>
    <t>5003299. ANALISIS DE LA VULNERABILIDAD DE ESTABLECIMIENTOS DE SALUD</t>
  </si>
  <si>
    <t>046. ESTUDIO</t>
  </si>
  <si>
    <t>5004475. SEGURIDAD ESTRUCTURAL Y NO ESTRUCTURAL DE ESTABLECIMIENTOS DE SALUD</t>
  </si>
  <si>
    <t>3000628. POBLACION CON MONITOREO, VIGILANCIA Y CONTROL DE DAÑOS A LA SALUD FRENTE A EMERGENCIA Y DESASTRES</t>
  </si>
  <si>
    <t>5003303. ORGANIZACION E IMPLEMENTACION DE SIMULACROS FRENTE A EMERGENCIAS Y DESASTRES</t>
  </si>
  <si>
    <t>550. SIMULACRO</t>
  </si>
  <si>
    <t>5004277. ESTUDIO Y VIGILANCIA DE ENFERMEDADES TRAZADORAS Y AGENTES ETIOLOGICOS PARA LA GESTION DEL RIESGO DE DESASTRES</t>
  </si>
  <si>
    <t>5004473. IMPLEMENTACION DE CENTROS DE OPERACIONES DE EMERGENCIAS DE SALUD PARA EL ANALISIS DE INFORMACION Y TOMA DE DECISIONES ANTE SITUACIONES DE EMERGENCIAS Y DESASTRES</t>
  </si>
  <si>
    <t>5002826. MONITOREO DE LA ATENCION DEL PROGRAMA</t>
  </si>
  <si>
    <t>5002827. SUPERVISION DE LA ATENCION DEL PROGRAMA</t>
  </si>
  <si>
    <t>5002828. EVALUACION Y CONTROL DE LA ATENCION DEL PROGRAMA</t>
  </si>
  <si>
    <t>5002829. DESARROLLO DE NORMAS Y GUIAS TECNICAS EN ATENCION PRE HOSPITALARIA Y EMERGENCIAS</t>
  </si>
  <si>
    <t>5002830. IMPLEMENTACION DE DOCUMENTOS TECNICOS EN ATENCION PRE HOSPITALARIA Y EMERGENCIA</t>
  </si>
  <si>
    <t>3000280. ATENCION DE LLAMADAS DE EMERGENCIAS "106"</t>
  </si>
  <si>
    <t>5002792. SERVICIO DE ATENCION DE LLAMADAS DE EMERGENCIAS MEDICAS "106"</t>
  </si>
  <si>
    <t>3000281. ATENCION MEDICA TELEFONICA DE LA EMERGENCIA Y DESPACHO DE LA UNIDAD MOVIL SAMU</t>
  </si>
  <si>
    <t>5002793. ATENCION MEDICA TELEFONICA DE LA EMERGENCIA</t>
  </si>
  <si>
    <t>5002794. DESPACHO DE LA UNIDAD MOVIL SAMU</t>
  </si>
  <si>
    <t>3000283. ATENCION PREHOSPITALARIA MOVIL DE LA EMERGENCIA CON SOPORTE VITAL BASICO "SVB"</t>
  </si>
  <si>
    <t>5002796. SERVICIO DE AMBULANCIA CON SOPORTE VITAL BASICO (SBV) PARA LA ATENCION PRE HOSPITALARIA DE LA EMERGENCIA</t>
  </si>
  <si>
    <t>083. PACIENTE ATENDIDO</t>
  </si>
  <si>
    <t>3000284. ATENCION PREHOSPITALARIA MOVIL DE LA EMERGENCIA CON SOPORTE VITAL AVANZADO "SVA"</t>
  </si>
  <si>
    <t>5002797. SERVICIO DE AMBULANCIA CON SOPORTE VITAL AVANZADO (SVA) PARA LA ATENCION PRE HOSPITALARIA DE LA EMERGENCIA</t>
  </si>
  <si>
    <t>3000285. TRANSPORTE ASISTIDO (NO EMERGENCIA) DE PACIENTES ESTABLES (NO CRITICOS)</t>
  </si>
  <si>
    <t>5002798. SERVICIO DE TRASLADO DE PACIENTES ESTABLES (NO EMERGENCIA)</t>
  </si>
  <si>
    <t>5002799. SERVICIO DE AMBULANCIA CON SOPORTE VITAL BASICO (SVB) PARA EL TRASLADO DE PACIENTES QUE NO SE ENCUENTRA EN SITUACION DE EMERGENCIA</t>
  </si>
  <si>
    <t>3000286. TRANSPORTE ASISTIDO (NO EMERGENCIA) DE PACIENTES CRITICOS</t>
  </si>
  <si>
    <t>5002800. SERVICIO DE TRASLADO DE PACIENTES EN SITUACION CRITICA</t>
  </si>
  <si>
    <t>5002801. SERVICIO DE AMBULANCIA CON APOYO VITAL AVANZADO I PARA EL TRASLADO DE PACIENTES QUE NO SE ENCUENTRAN EN SITUACION DE EMERGENCIA</t>
  </si>
  <si>
    <t>5002802. SERVICIO DE AMBULANCIA CON APOYO VITAL AVANZADO II PARA EL TRASLADO DE PACIENTES QUE NO SE ENCUENTRAN EN SITUACION DE EMERGENCIA</t>
  </si>
  <si>
    <t>3000287. ATENCION MEDICA DE LA EMERGENCIA O URGENCIA</t>
  </si>
  <si>
    <t>5002803. ATENCION DE PACIENTES CON GASTRITIS AGUDA Y ULCERA PEPTICA SIN COMPLICACION</t>
  </si>
  <si>
    <t>5002804. ATENCION DE PACIENTES CON HEMORRAGIA DIGESTIVA AGUDA ALTA</t>
  </si>
  <si>
    <t>5002805. EXTRACCION DE CUERPO EXTRAÑO EN APARATO DIGESTIVO</t>
  </si>
  <si>
    <t>5002806. TRATAMIENTO DEL SINDROME DE ESPALDA DOLOROSA</t>
  </si>
  <si>
    <t>5002807. TRATAMIENTO DE HERIDAS, CONTUSIONES Y TRAUMATISMOS SUPERFICIALES</t>
  </si>
  <si>
    <t>5002808. TRATAMIENTO DE LESION DE PARTES BLANDAS DE MIEMBRO SUPERIOR Y MIEMBRO INFERIOR</t>
  </si>
  <si>
    <t>5002809. TRATAMIENTO DE LAS INTOXICACIONES POR ORGANO-FOSFORADOS</t>
  </si>
  <si>
    <t>5002810. TRATAMIENTO DEL DESORDEN VASCULAR CEREBRAL ISQUEMICO</t>
  </si>
  <si>
    <t>5002811. TRATAMIENTO DE LA INSUFICIENCIA RESPIRATORIA AGUDA</t>
  </si>
  <si>
    <t>5002812. TRATAMIENTO DE LA ENFERMEDAD ISQUEMICA DEL CORAZON</t>
  </si>
  <si>
    <t>5002813. TRATAMIENTO DE LA LITIASIS URINARIA</t>
  </si>
  <si>
    <t>5002814. EXTRACCION DE CUERPO EXTRAÑO EN APARATO RESPIRATORIO</t>
  </si>
  <si>
    <t>3000288. ATENCION QUIRURGICA O DE TRAUMA DE LA EMERGENCIA O URGENCIA</t>
  </si>
  <si>
    <t>5002815. TRATAMIENTO DE LA APENDICITIS AGUDA</t>
  </si>
  <si>
    <t>5002816. TRATAMIENTO DE LA COLELITIASIS</t>
  </si>
  <si>
    <t>5002817. TRATAMIENTO DE LA OBSTRUCCION INTESTINAL</t>
  </si>
  <si>
    <t>5002818. TRATAMIENTO DE FRACTURA DE EXTREMIDADES</t>
  </si>
  <si>
    <t>5002819. TRATAMIENTO DE LOS TRAUMATISMOS INTRACRANEALES</t>
  </si>
  <si>
    <t>5002820. TRATAMIENTO DE TRAUMATISMOS MULTIPLES SEVEROS</t>
  </si>
  <si>
    <t>5002821. TRATAMIENTO DE FRACTURA DE COLUMNA Y PELVIS</t>
  </si>
  <si>
    <t>5002822. TRATAMIENTO DE LAS QUEMADURAS</t>
  </si>
  <si>
    <t>5002823. TRATAMIENTO DEL DESORDEN VASCULAR CEREBRAL HEMORRAGICO</t>
  </si>
  <si>
    <t>3000289. ATENCION AMBULATORIA DE URGENCIAS (PRIORIDAD III O IV) EN MODULOS HOSPITALARIOS DIFERENCIADOS AUTORIZADOS</t>
  </si>
  <si>
    <t>5002824. ATENCION AMBULATORIA DE URGENCIAS (PRIORIDAD III O IV) EN MODULOS HOSPITALARIOS DIFERENCIADOS AUTORIZADOS</t>
  </si>
  <si>
    <t>3000290. ATENCION DE URGENCIAS (PRIORIDAD III O IV) EN MODULOS DE ATENCION AMBULATORIA</t>
  </si>
  <si>
    <t>5002825. ATENCION DE URGENCIAS (PRIORIDAD III O IV) EN MODULOS DE ATENCION AMBULATORIA</t>
  </si>
  <si>
    <t>3033244 VIGILANCIA, INVESTIGACION Y TECNOLOGIAS EN NUTRICION</t>
  </si>
  <si>
    <t>3033245 CALIFICACION DE MUNICIPIOS SALUDABLES</t>
  </si>
  <si>
    <t>3033247 DESARROLLO DE NORMAS Y GUIAS TECNICAS EN NUTRICION</t>
  </si>
  <si>
    <t>3033258 CONTROL DE CALIDAD NUTRICIONAL DE LOS ALIMENTOS</t>
  </si>
  <si>
    <t>3033260 VIGILANCIA DE LA CALIDAD DEL AGUA PARA EL CONSUMO HUMANO</t>
  </si>
  <si>
    <t>3033308 DESINFECCION Y/O TRATAMIENTO DEL AGUA PARA EL CONSUMO HUMANO</t>
  </si>
  <si>
    <t>3033287 DESARROLLO DE NORMAS Y GUIAS TECNICAS EN SALUD MATERNO NEONATAL</t>
  </si>
  <si>
    <t>2056391 MEJORAMIENTO DE LA CAPACIDAD RESOLUTIVA DE LA MICRORED YAURISQUE, RED CUSCO SUR</t>
  </si>
  <si>
    <t>2039903 EQUIPAMIENTO DE LA UNIDAD DE CUIDADOS INTENSIVOS DEL SERVICIO DE NEONATOLOGIA DEL HOSPITAL DE APOYO DEPARTAMENTAL CUSCO REGIONAL DEL CUSCO, DIRESA CUSCO.</t>
  </si>
  <si>
    <t>3000364 PERSONAS CON EVALUACION MEDICA PREVENTIVA EN CANCER DE: COLON Y RECTO, HIGADO, LEUCEMIA, LINFOMA, PIEL</t>
  </si>
  <si>
    <t>3044192 MONITOREO, SUPERVISION, EVALUACION Y CONTROL DE PREVENCION Y CONTROL DEL CANCER</t>
  </si>
  <si>
    <t>3044205 MUJERES DE 21 A 65 AÑOS CON EXAMEN DE COLPOSCOPIA</t>
  </si>
  <si>
    <t>3044206 MUJERES DE 21 A 65 AÑOS CON CRIOTERAPIA</t>
  </si>
  <si>
    <t>3044193 DESARROLLO DE NORMAS Y GUIAS TECNICAS EN PREVENCION Y CONTROL DEL CANCER</t>
  </si>
  <si>
    <t>3000167 ESTABLECIMIENTOS DE SALUD SEGUROS</t>
  </si>
  <si>
    <t>3000438 CAPACIDADES COMPLEMENTARIAS PARA LA ATENCION EN SALUD FRENTE A EMERGENCIAS Y DESASTRES</t>
  </si>
  <si>
    <t>3000439 DESARROLLO DE DOCUMENTOS TECNICOS Y ARTICULACION DE LA GESTION DEL RIESGO DE DESASTRES EN SALUD</t>
  </si>
  <si>
    <t>798-DIRESA</t>
  </si>
  <si>
    <t>1129-RSCCE</t>
  </si>
  <si>
    <t>1130-HR</t>
  </si>
  <si>
    <t>1169-HAL</t>
  </si>
  <si>
    <t>1170-RSLC</t>
  </si>
  <si>
    <t>1322-RCS</t>
  </si>
  <si>
    <t>1347-RKP</t>
  </si>
  <si>
    <t>1348RCN</t>
  </si>
  <si>
    <t>TOTAL</t>
  </si>
  <si>
    <t>3043991. TAMIZAJE Y TRATAMIENTO  INTEGRAL DE POBLACIÓN DE 0 A 11 AÑOS GESTANTE Y ADULTO MAYO DE ENFERMEDADES DE LA CAVIDAD BUCAL (CARIES, PERIODENTITIS, )</t>
  </si>
  <si>
    <t xml:space="preserve">3043992. TAMIZAJE Y TRATAMIENTO DE PACIENTES CON ENFERMEDADES DE HIPERTENCIÓN ARTERIAL </t>
  </si>
  <si>
    <t>3043993. TAMIZAJE Y TRATAMIENTO DE PACIENTES CON ENFERMEDADES DE DIASBETES MELLITUS</t>
  </si>
  <si>
    <t>3043995. TAMIZAJE Y TRATAMIENTO DE PACIENTES CON CATARATAS</t>
  </si>
  <si>
    <t>3043957 ADECUADA BIOSEGURIDAD EN LOS SERVICIOS DE ATENCION DE TUBERCULOSIS</t>
  </si>
  <si>
    <t>TRABAJADOR PROTEGIDO</t>
  </si>
  <si>
    <t>TRATAMIENTO DE CASOS PARA POBLACION INDIGENA</t>
  </si>
  <si>
    <t>MUNICIPIO</t>
  </si>
  <si>
    <t>INSTITUCIONES EDUCATIVAS SALUDABLES PROMUEVEN SALUD SEXUAL Y REPRODUCTIVA</t>
  </si>
  <si>
    <t>INSTITUCION EDUCATIVA</t>
  </si>
  <si>
    <t>3033412 FAMILIAS SALUDABLES INFORMADAS RESPECTO DE SU SALUD SEXUAL Y REPRODUCTIVA</t>
  </si>
  <si>
    <t>3033288 MUNICIPIOS SALUDABLES QUE PROMUEVEN SALUD SEXUAL Y REPRODUCTIVA</t>
  </si>
  <si>
    <t>3043962 DESPISTAJE DE TUBERCULOSIS EN SINTOMATICOS RESPIRATORIOS</t>
  </si>
  <si>
    <t xml:space="preserve">3043963 CONTROL Y TRATAMIENTO PREVENTIVO DE CONTACTOS DE CASOS DE TUBERCULOSIS (GENERAL, INDIGENA, PRIVADA DE SUS LIBERTAD) </t>
  </si>
  <si>
    <t>3043964 DIAGNOSTICO DE CASOS DE TUBERCULOSIS</t>
  </si>
  <si>
    <t>3043973 DESPISTAJE  Y DIAGNOSTICO DE TUBERCULOSIS PARA PACIENTES CON MORBILIDAD</t>
  </si>
  <si>
    <t>DIRECCIÓN REGIONAL DE SALUD - CUSCO</t>
  </si>
  <si>
    <t>5001575 SEGURIDAD NO ESTRUCTURAL DE LOS ESTABLECIMIENTOS DE SALUD</t>
  </si>
  <si>
    <t>5001576 SEGURIDAD FUNCIONAL DE LOS ESTABLECIMIENTOS DE SALUD</t>
  </si>
  <si>
    <t>5001574 ELABORACION DE ESTUDIOS DE PROYECTOS DE INVERSION PARA ESTABLECIMIENTOS DE SALUD SEGUROS</t>
  </si>
  <si>
    <t>5003299 ANALISIS DE LA VULNERABILIDAD DE ESTABLECIMIENTOS DE SALUD</t>
  </si>
  <si>
    <t>3000169 POBLACION CON PRACTICAS SEGURAS EN SALUD FRENTE A OCURRENCIA DE PELIGROS NATURALES</t>
  </si>
  <si>
    <t>3000437 MONITOREO, VIGILANCIA Y PREPARACION PARA EL CONTROL DE DAÑOS A LA SALUD FRENTE A EMERGENCIAS Y DESASTRES</t>
  </si>
  <si>
    <t>5003302 CENTRO DE OPERACIONES DE EMERGENCIAS DE SALUD IMPLEMENTADOS PARA EL ANALISIS DE INFORMACION Y TOMA DE DECISIONES ANTE SITUACIONES DE EMERGENCIAS Y DESASTRES.</t>
  </si>
  <si>
    <t>5003303 ORGANIZACION E IMPLEMENTACION DE SIMULACROS FRENTE A EMERGENCIAS Y DESASTRES</t>
  </si>
  <si>
    <t>5003305 OFERTA COMPLEMENTARIA ORGANIZADA FRENTE A EMERGENCIAS Y DESASTRES</t>
  </si>
  <si>
    <t>5003306 ATENCION DE SALUD Y MOVILIZACION DE BRIGADAS FRENTE A EMERGENCIAS Y DESASTRES</t>
  </si>
  <si>
    <t>5003308 DESARROLLO DE NORMAS Y GUIAS EN GESTION DEL RIESGO DE DESASTRES EN SALUD</t>
  </si>
  <si>
    <t>5003310 ARTICULACION DE DOCUMENTOS TECNICOS Y PLANES DE GESTION DEL RIESGO DE DESASTRES EN SALUD</t>
  </si>
  <si>
    <t>5003307 DISE¥O Y ACTUALIZACION DE PLANES DE GESTION DEL RIESGO DE DESASTRES EN SALUD</t>
  </si>
  <si>
    <t>3000440 MONITOREO, SUPERVISION Y EVALUACION DE PRODUCTOS Y ACTIVIDADES DEL SECTOR SALUD EN EL PROGRAMA PRESUPUESTAL 068</t>
  </si>
  <si>
    <t>5002789 ATENCION DE MEDICINA DE REHABILITACION</t>
  </si>
  <si>
    <t>3000277 PERSONA CON DISCAPACIDAD MENOR DE 30 AÑOS ATENDIDA EN SERVICIOS DE MEDICINA DE REHABILITACION</t>
  </si>
  <si>
    <t>5004449 CAPACITACION EN MEDICINA DE REHABILITACION</t>
  </si>
  <si>
    <t>3000621 PERSONA CON DISCAPACIDAD ATENDIDA EN SERVICIOS DE CERTIFICACION</t>
  </si>
  <si>
    <t>5002790 CERTIFICACION DE DISCAPACIDAD O INCAPACIDAD</t>
  </si>
  <si>
    <t>PROGRAMACIÓN MULTIANUAL 2015 - 2017</t>
  </si>
  <si>
    <t>PROGRAMACIÓN MULTIANUAL</t>
  </si>
  <si>
    <t>PROGRAMACIÓN MULTIANUAL 2015-2017</t>
  </si>
  <si>
    <t>PROGRAMACIÓN MULTIANUAL 2015 -2017</t>
  </si>
  <si>
    <t>Prog</t>
  </si>
  <si>
    <t>Ejec</t>
  </si>
  <si>
    <t>%</t>
  </si>
  <si>
    <t>PROGRAMADO DIRESA</t>
  </si>
  <si>
    <t>Eje</t>
  </si>
  <si>
    <t>1348 - RCCE</t>
  </si>
  <si>
    <t>1348 - RCN</t>
  </si>
  <si>
    <t>1322-RKP</t>
  </si>
  <si>
    <t>1322-RCN</t>
  </si>
  <si>
    <t>ESTUDIO</t>
  </si>
  <si>
    <t xml:space="preserve">5003309. DESARROLLO DE PROYECTOS CON ENFOQUE DE GESTION DEL RIESGO DE DESASTRES EN SALUD </t>
  </si>
  <si>
    <t>PROYECTO</t>
  </si>
  <si>
    <t>5003311. MONITOREO, SUPERVISION Y EVALUACION DE PRODUCTOS Y ACTIVIDADES DEL SECTOR SALUD EN EL PROGRAMA PRESUPUESTAL 068</t>
  </si>
  <si>
    <t xml:space="preserve">5003308. DESARROLLO DE NORMAS Y GUIAS EN GESTION DEL RIESGO DE DESASTRES EN SALUD </t>
  </si>
  <si>
    <t>NORMA ELABORADA</t>
  </si>
  <si>
    <t>1348 - RCCN</t>
  </si>
  <si>
    <t>1170-RKP</t>
  </si>
  <si>
    <t>1170-RCS</t>
  </si>
  <si>
    <t>1170-RCN</t>
  </si>
</sst>
</file>

<file path=xl/styles.xml><?xml version="1.0" encoding="utf-8"?>
<styleSheet xmlns="http://schemas.openxmlformats.org/spreadsheetml/2006/main">
  <fonts count="50">
    <font>
      <sz val="11"/>
      <color theme="1"/>
      <name val="Calibri"/>
      <family val="2"/>
      <scheme val="minor"/>
    </font>
    <font>
      <b/>
      <sz val="11"/>
      <color theme="1"/>
      <name val="Calibri"/>
      <family val="2"/>
      <scheme val="minor"/>
    </font>
    <font>
      <sz val="9"/>
      <color theme="1"/>
      <name val="Calibri"/>
      <family val="2"/>
      <scheme val="minor"/>
    </font>
    <font>
      <b/>
      <sz val="9"/>
      <color rgb="FFFFFFFF"/>
      <name val="Calibri"/>
      <family val="2"/>
    </font>
    <font>
      <b/>
      <sz val="9"/>
      <color rgb="FFFF0000"/>
      <name val="Calibri"/>
      <family val="2"/>
    </font>
    <font>
      <sz val="9"/>
      <color rgb="FF000000"/>
      <name val="Calibri"/>
      <family val="2"/>
    </font>
    <font>
      <sz val="9"/>
      <name val="Arial"/>
      <family val="2"/>
    </font>
    <font>
      <sz val="10"/>
      <color indexed="8"/>
      <name val="Arial"/>
      <family val="2"/>
    </font>
    <font>
      <sz val="10"/>
      <color theme="1"/>
      <name val="Calibri"/>
      <family val="2"/>
      <scheme val="minor"/>
    </font>
    <font>
      <sz val="9"/>
      <name val="Calibri"/>
      <family val="2"/>
    </font>
    <font>
      <b/>
      <sz val="9"/>
      <color theme="0"/>
      <name val="Calibri"/>
      <family val="2"/>
    </font>
    <font>
      <sz val="9"/>
      <color rgb="FF00547A"/>
      <name val="Arial"/>
      <family val="2"/>
    </font>
    <font>
      <sz val="11"/>
      <color rgb="FF00547A"/>
      <name val="Calibri"/>
      <family val="2"/>
      <scheme val="minor"/>
    </font>
    <font>
      <b/>
      <sz val="9"/>
      <color rgb="FF00547A"/>
      <name val="Arial"/>
      <family val="2"/>
    </font>
    <font>
      <b/>
      <sz val="9"/>
      <color theme="1"/>
      <name val="Arial"/>
      <family val="2"/>
    </font>
    <font>
      <sz val="9"/>
      <color theme="1"/>
      <name val="Arial"/>
      <family val="2"/>
    </font>
    <font>
      <b/>
      <sz val="10"/>
      <color theme="1"/>
      <name val="Calibri"/>
      <family val="2"/>
      <scheme val="minor"/>
    </font>
    <font>
      <sz val="10"/>
      <color rgb="FF00547A"/>
      <name val="Calibri"/>
      <family val="2"/>
      <scheme val="minor"/>
    </font>
    <font>
      <sz val="6"/>
      <color theme="1"/>
      <name val="Arial"/>
      <family val="2"/>
    </font>
    <font>
      <b/>
      <sz val="12"/>
      <color theme="1"/>
      <name val="Calibri"/>
      <family val="2"/>
      <scheme val="minor"/>
    </font>
    <font>
      <sz val="8"/>
      <name val="Calibri"/>
      <family val="2"/>
      <scheme val="minor"/>
    </font>
    <font>
      <b/>
      <sz val="8"/>
      <color theme="0"/>
      <name val="Calibri"/>
      <family val="2"/>
      <scheme val="minor"/>
    </font>
    <font>
      <b/>
      <sz val="8"/>
      <name val="Calibri"/>
      <family val="2"/>
      <scheme val="minor"/>
    </font>
    <font>
      <b/>
      <sz val="8"/>
      <color theme="0"/>
      <name val="Calibri"/>
      <family val="2"/>
    </font>
    <font>
      <b/>
      <sz val="8"/>
      <name val="Calibri"/>
      <family val="2"/>
    </font>
    <font>
      <sz val="8"/>
      <name val="Calibri"/>
      <family val="2"/>
    </font>
    <font>
      <sz val="8"/>
      <color theme="1"/>
      <name val="Calibri"/>
      <family val="2"/>
      <scheme val="minor"/>
    </font>
    <font>
      <sz val="8"/>
      <name val="Arial"/>
      <family val="2"/>
    </font>
    <font>
      <sz val="7"/>
      <color theme="1"/>
      <name val="Calibri"/>
      <family val="2"/>
      <scheme val="minor"/>
    </font>
    <font>
      <b/>
      <sz val="7"/>
      <color theme="0"/>
      <name val="Calibri"/>
      <family val="2"/>
    </font>
    <font>
      <sz val="7"/>
      <name val="Arial"/>
      <family val="2"/>
    </font>
    <font>
      <b/>
      <sz val="7"/>
      <color theme="1"/>
      <name val="Calibri"/>
      <family val="2"/>
      <scheme val="minor"/>
    </font>
    <font>
      <b/>
      <sz val="7"/>
      <name val="Arial"/>
      <family val="2"/>
    </font>
    <font>
      <b/>
      <sz val="8"/>
      <color theme="1"/>
      <name val="Calibri"/>
      <family val="2"/>
      <scheme val="minor"/>
    </font>
    <font>
      <b/>
      <u/>
      <sz val="14"/>
      <name val="Calibri"/>
      <family val="2"/>
      <scheme val="minor"/>
    </font>
    <font>
      <b/>
      <u/>
      <sz val="14"/>
      <color theme="1"/>
      <name val="Calibri"/>
      <family val="2"/>
      <scheme val="minor"/>
    </font>
    <font>
      <b/>
      <sz val="8"/>
      <name val="Arial"/>
      <family val="2"/>
    </font>
    <font>
      <b/>
      <u/>
      <sz val="11"/>
      <color theme="1"/>
      <name val="Calibri"/>
      <family val="2"/>
      <scheme val="minor"/>
    </font>
    <font>
      <b/>
      <u/>
      <sz val="12"/>
      <color theme="1"/>
      <name val="Calibri"/>
      <family val="2"/>
      <scheme val="minor"/>
    </font>
    <font>
      <b/>
      <u/>
      <sz val="16"/>
      <color theme="1"/>
      <name val="Calibri"/>
      <family val="2"/>
      <scheme val="minor"/>
    </font>
    <font>
      <b/>
      <u/>
      <sz val="11"/>
      <name val="Calibri"/>
      <family val="2"/>
      <scheme val="minor"/>
    </font>
    <font>
      <sz val="9"/>
      <color indexed="81"/>
      <name val="Tahoma"/>
      <family val="2"/>
    </font>
    <font>
      <b/>
      <sz val="9"/>
      <color indexed="81"/>
      <name val="Tahoma"/>
      <family val="2"/>
    </font>
    <font>
      <b/>
      <i/>
      <sz val="9"/>
      <color indexed="10"/>
      <name val="Tahoma"/>
      <family val="2"/>
    </font>
    <font>
      <b/>
      <i/>
      <sz val="11"/>
      <color indexed="10"/>
      <name val="Tahoma"/>
      <family val="2"/>
    </font>
    <font>
      <b/>
      <i/>
      <sz val="12"/>
      <color indexed="10"/>
      <name val="Tahoma"/>
      <family val="2"/>
    </font>
    <font>
      <b/>
      <sz val="8"/>
      <color rgb="FFFF0000"/>
      <name val="Calibri"/>
      <family val="2"/>
    </font>
    <font>
      <sz val="8"/>
      <color theme="1"/>
      <name val="Arial"/>
      <family val="2"/>
    </font>
    <font>
      <b/>
      <sz val="8"/>
      <color theme="1"/>
      <name val="Arial"/>
      <family val="2"/>
    </font>
    <font>
      <sz val="8"/>
      <color theme="0"/>
      <name val="Calibri"/>
      <family val="2"/>
    </font>
  </fonts>
  <fills count="14">
    <fill>
      <patternFill patternType="none"/>
    </fill>
    <fill>
      <patternFill patternType="gray125"/>
    </fill>
    <fill>
      <patternFill patternType="solid">
        <fgColor rgb="FF595959"/>
        <bgColor indexed="64"/>
      </patternFill>
    </fill>
    <fill>
      <patternFill patternType="solid">
        <fgColor rgb="FFC4BD97"/>
        <bgColor indexed="64"/>
      </patternFill>
    </fill>
    <fill>
      <patternFill patternType="solid">
        <fgColor rgb="FFCBCBCB"/>
        <bgColor indexed="64"/>
      </patternFill>
    </fill>
    <fill>
      <patternFill patternType="solid">
        <fgColor rgb="FFE7E7E7"/>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2" tint="-0.249977111117893"/>
        <bgColor indexed="64"/>
      </patternFill>
    </fill>
  </fills>
  <borders count="115">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thick">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thick">
        <color rgb="FFFFFFFF"/>
      </bottom>
      <diagonal/>
    </border>
    <border>
      <left/>
      <right style="medium">
        <color rgb="FFFFFFFF"/>
      </right>
      <top style="medium">
        <color rgb="FFFFFFFF"/>
      </top>
      <bottom/>
      <diagonal/>
    </border>
    <border>
      <left/>
      <right style="medium">
        <color rgb="FFFFFFFF"/>
      </right>
      <top/>
      <bottom style="thick">
        <color rgb="FFFFFFFF"/>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right style="medium">
        <color rgb="FFFFFFFF"/>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diagonal/>
    </border>
    <border>
      <left style="thin">
        <color theme="0"/>
      </left>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0"/>
      </left>
      <right/>
      <top style="thin">
        <color theme="0"/>
      </top>
      <bottom/>
      <diagonal/>
    </border>
    <border>
      <left style="thin">
        <color indexed="64"/>
      </left>
      <right style="medium">
        <color indexed="64"/>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8"/>
      </left>
      <right/>
      <top/>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theme="0"/>
      </right>
      <top style="thin">
        <color theme="0"/>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2">
    <xf numFmtId="0" fontId="0" fillId="0" borderId="0"/>
    <xf numFmtId="0" fontId="7" fillId="0" borderId="0"/>
  </cellStyleXfs>
  <cellXfs count="941">
    <xf numFmtId="0" fontId="0" fillId="0" borderId="0" xfId="0"/>
    <xf numFmtId="0" fontId="3" fillId="2" borderId="6"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4" fillId="3" borderId="7" xfId="0" applyFont="1" applyFill="1" applyBorder="1" applyAlignment="1">
      <alignment horizontal="left" vertical="center" wrapText="1" readingOrder="1"/>
    </xf>
    <xf numFmtId="0" fontId="3" fillId="2" borderId="9" xfId="0" applyFont="1" applyFill="1" applyBorder="1" applyAlignment="1">
      <alignment horizontal="justify" vertical="center" wrapText="1" readingOrder="1"/>
    </xf>
    <xf numFmtId="0" fontId="4" fillId="3" borderId="9" xfId="0" applyFont="1" applyFill="1" applyBorder="1" applyAlignment="1">
      <alignment horizontal="left" vertical="center" wrapText="1" readingOrder="1"/>
    </xf>
    <xf numFmtId="0" fontId="3" fillId="2" borderId="10" xfId="0" applyFont="1" applyFill="1" applyBorder="1" applyAlignment="1">
      <alignment horizontal="justify" vertical="center" wrapText="1" readingOrder="1"/>
    </xf>
    <xf numFmtId="0" fontId="5" fillId="5" borderId="15" xfId="0" applyFont="1" applyFill="1" applyBorder="1" applyAlignment="1">
      <alignment horizontal="center" vertical="center" wrapText="1" readingOrder="1"/>
    </xf>
    <xf numFmtId="0" fontId="4" fillId="3" borderId="10" xfId="0" applyFont="1" applyFill="1" applyBorder="1" applyAlignment="1">
      <alignment horizontal="justify" vertical="center" wrapText="1" readingOrder="1"/>
    </xf>
    <xf numFmtId="0" fontId="3" fillId="3" borderId="16"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6" fillId="4" borderId="17" xfId="0" applyFont="1" applyFill="1" applyBorder="1" applyAlignment="1">
      <alignment vertical="center" wrapText="1"/>
    </xf>
    <xf numFmtId="0" fontId="5" fillId="4" borderId="15" xfId="0" applyFont="1" applyFill="1" applyBorder="1" applyAlignment="1">
      <alignment horizontal="justify" vertical="center" wrapText="1" readingOrder="1"/>
    </xf>
    <xf numFmtId="0" fontId="5" fillId="4" borderId="15" xfId="0" applyFont="1" applyFill="1" applyBorder="1" applyAlignment="1">
      <alignment horizontal="left" vertical="center" wrapText="1" readingOrder="1"/>
    </xf>
    <xf numFmtId="0" fontId="6" fillId="4" borderId="15" xfId="0" applyFont="1" applyFill="1" applyBorder="1" applyAlignment="1">
      <alignment vertical="center" wrapText="1"/>
    </xf>
    <xf numFmtId="0" fontId="5" fillId="4" borderId="15" xfId="0" applyFont="1" applyFill="1" applyBorder="1" applyAlignment="1">
      <alignment horizontal="center" vertical="center" wrapText="1" readingOrder="1"/>
    </xf>
    <xf numFmtId="0" fontId="6" fillId="3" borderId="15" xfId="0" applyFont="1" applyFill="1" applyBorder="1" applyAlignment="1">
      <alignment vertical="center" wrapText="1"/>
    </xf>
    <xf numFmtId="0" fontId="6" fillId="5" borderId="15" xfId="0" applyFont="1" applyFill="1" applyBorder="1" applyAlignment="1">
      <alignment horizontal="center" vertical="center" wrapText="1"/>
    </xf>
    <xf numFmtId="0" fontId="6" fillId="3" borderId="17" xfId="0" applyFont="1" applyFill="1" applyBorder="1" applyAlignment="1">
      <alignment vertical="center" wrapText="1"/>
    </xf>
    <xf numFmtId="0" fontId="0" fillId="0" borderId="0" xfId="0" applyFill="1"/>
    <xf numFmtId="0" fontId="0" fillId="0" borderId="15" xfId="0" applyBorder="1"/>
    <xf numFmtId="0" fontId="11" fillId="0" borderId="0" xfId="0" applyFont="1" applyAlignment="1">
      <alignment vertical="center"/>
    </xf>
    <xf numFmtId="0" fontId="0" fillId="0" borderId="23" xfId="0" applyBorder="1" applyAlignment="1">
      <alignment vertical="center" wrapText="1"/>
    </xf>
    <xf numFmtId="0" fontId="0" fillId="0" borderId="24" xfId="0" applyBorder="1" applyAlignment="1">
      <alignment vertical="center" wrapText="1"/>
    </xf>
    <xf numFmtId="0" fontId="13" fillId="0" borderId="0" xfId="0" applyFont="1" applyAlignment="1">
      <alignment vertical="center"/>
    </xf>
    <xf numFmtId="0" fontId="0" fillId="0" borderId="25" xfId="0" applyBorder="1" applyAlignment="1">
      <alignment vertical="center" wrapText="1"/>
    </xf>
    <xf numFmtId="0" fontId="8" fillId="0" borderId="26" xfId="0" applyFont="1" applyBorder="1" applyAlignment="1">
      <alignment vertical="center" wrapText="1"/>
    </xf>
    <xf numFmtId="0" fontId="14" fillId="0" borderId="0" xfId="0" applyFont="1" applyAlignment="1">
      <alignment vertical="center"/>
    </xf>
    <xf numFmtId="0" fontId="11" fillId="0" borderId="23" xfId="0" applyFont="1" applyBorder="1" applyAlignment="1">
      <alignment vertical="center" wrapText="1"/>
    </xf>
    <xf numFmtId="0" fontId="11" fillId="0" borderId="24" xfId="0" applyFont="1" applyBorder="1" applyAlignment="1">
      <alignment vertical="center" wrapText="1"/>
    </xf>
    <xf numFmtId="0" fontId="14" fillId="0" borderId="25" xfId="0" applyFont="1" applyBorder="1" applyAlignment="1">
      <alignment vertical="center" wrapText="1"/>
    </xf>
    <xf numFmtId="0" fontId="8" fillId="0" borderId="24" xfId="0" applyFont="1" applyBorder="1" applyAlignment="1">
      <alignment vertical="center" wrapText="1"/>
    </xf>
    <xf numFmtId="0" fontId="18" fillId="0" borderId="25" xfId="0" applyFont="1" applyBorder="1" applyAlignment="1">
      <alignment vertical="center" wrapText="1"/>
    </xf>
    <xf numFmtId="0" fontId="0" fillId="0" borderId="27" xfId="0" applyBorder="1" applyAlignment="1">
      <alignment vertical="center" wrapText="1"/>
    </xf>
    <xf numFmtId="0" fontId="12" fillId="0" borderId="23" xfId="0" applyFont="1" applyBorder="1" applyAlignment="1">
      <alignment vertical="center" wrapText="1"/>
    </xf>
    <xf numFmtId="0" fontId="8" fillId="0" borderId="27" xfId="0" applyFont="1" applyBorder="1" applyAlignment="1">
      <alignment vertical="center" wrapText="1"/>
    </xf>
    <xf numFmtId="0" fontId="17" fillId="0" borderId="23" xfId="0" applyFont="1" applyBorder="1" applyAlignment="1">
      <alignment vertical="center" wrapText="1"/>
    </xf>
    <xf numFmtId="0" fontId="13" fillId="0" borderId="23" xfId="0" applyFont="1" applyBorder="1" applyAlignment="1">
      <alignment vertical="center" wrapText="1"/>
    </xf>
    <xf numFmtId="0" fontId="16" fillId="0" borderId="24" xfId="0" applyFont="1" applyBorder="1" applyAlignment="1">
      <alignment vertical="center" wrapText="1"/>
    </xf>
    <xf numFmtId="0" fontId="11" fillId="0" borderId="27" xfId="0" applyFont="1" applyBorder="1" applyAlignment="1">
      <alignment vertical="center" wrapText="1"/>
    </xf>
    <xf numFmtId="0" fontId="11" fillId="0" borderId="22" xfId="0" applyFont="1" applyBorder="1" applyAlignment="1">
      <alignment vertical="center" wrapText="1"/>
    </xf>
    <xf numFmtId="0" fontId="8" fillId="6" borderId="26" xfId="0" applyFont="1" applyFill="1" applyBorder="1" applyAlignment="1">
      <alignment vertical="center" wrapText="1"/>
    </xf>
    <xf numFmtId="0" fontId="19" fillId="0" borderId="0" xfId="0" applyFont="1" applyAlignment="1">
      <alignment horizontal="center"/>
    </xf>
    <xf numFmtId="0" fontId="1" fillId="0" borderId="47" xfId="0" applyFont="1" applyBorder="1" applyAlignment="1">
      <alignment horizontal="center"/>
    </xf>
    <xf numFmtId="0" fontId="1" fillId="0" borderId="49" xfId="0" applyFont="1"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0" fillId="0" borderId="48" xfId="0" applyBorder="1"/>
    <xf numFmtId="0" fontId="0" fillId="0" borderId="33" xfId="0" applyBorder="1" applyAlignment="1">
      <alignment horizontal="center"/>
    </xf>
    <xf numFmtId="0" fontId="0" fillId="0" borderId="34" xfId="0" applyBorder="1" applyAlignment="1">
      <alignment horizontal="center"/>
    </xf>
    <xf numFmtId="0" fontId="0" fillId="0" borderId="35" xfId="0" applyBorder="1"/>
    <xf numFmtId="0" fontId="0" fillId="0" borderId="19" xfId="0" applyBorder="1"/>
    <xf numFmtId="0" fontId="0" fillId="0" borderId="21" xfId="0" applyBorder="1"/>
    <xf numFmtId="0" fontId="0" fillId="0" borderId="50" xfId="0" applyBorder="1"/>
    <xf numFmtId="0" fontId="0" fillId="0" borderId="15" xfId="0" applyBorder="1" applyAlignment="1">
      <alignment wrapText="1"/>
    </xf>
    <xf numFmtId="0" fontId="0" fillId="7" borderId="15" xfId="0" applyFill="1" applyBorder="1"/>
    <xf numFmtId="0" fontId="0" fillId="7" borderId="0" xfId="0" applyFill="1"/>
    <xf numFmtId="0" fontId="20" fillId="0" borderId="0" xfId="0" applyFont="1" applyFill="1" applyAlignment="1">
      <alignment wrapText="1"/>
    </xf>
    <xf numFmtId="0" fontId="25" fillId="7" borderId="15" xfId="0" applyFont="1" applyFill="1" applyBorder="1" applyAlignment="1">
      <alignment horizontal="left" vertical="center" readingOrder="1"/>
    </xf>
    <xf numFmtId="0" fontId="25" fillId="7" borderId="15" xfId="0" applyFont="1" applyFill="1" applyBorder="1" applyAlignment="1">
      <alignment horizontal="center" vertical="center" readingOrder="1"/>
    </xf>
    <xf numFmtId="0" fontId="27" fillId="7" borderId="15" xfId="0" applyFont="1" applyFill="1" applyBorder="1" applyAlignment="1">
      <alignment vertical="center"/>
    </xf>
    <xf numFmtId="0" fontId="27" fillId="7" borderId="15" xfId="0" applyFont="1" applyFill="1" applyBorder="1" applyAlignment="1">
      <alignment horizontal="center" vertical="center"/>
    </xf>
    <xf numFmtId="0" fontId="26" fillId="0" borderId="0" xfId="0" applyFont="1"/>
    <xf numFmtId="0" fontId="28" fillId="0" borderId="0" xfId="0" applyFont="1"/>
    <xf numFmtId="0" fontId="28" fillId="0" borderId="15" xfId="0" applyFont="1" applyBorder="1"/>
    <xf numFmtId="0" fontId="20" fillId="7" borderId="15" xfId="0" applyFont="1" applyFill="1" applyBorder="1" applyAlignment="1"/>
    <xf numFmtId="0" fontId="20" fillId="7" borderId="0" xfId="0" applyFont="1" applyFill="1" applyAlignment="1"/>
    <xf numFmtId="0" fontId="20" fillId="10" borderId="0" xfId="0" applyFont="1" applyFill="1" applyAlignment="1">
      <alignment wrapText="1"/>
    </xf>
    <xf numFmtId="0" fontId="20" fillId="7" borderId="0" xfId="0" applyFont="1" applyFill="1" applyAlignment="1">
      <alignment wrapText="1"/>
    </xf>
    <xf numFmtId="0" fontId="20" fillId="7" borderId="53" xfId="0" applyFont="1" applyFill="1" applyBorder="1" applyAlignment="1">
      <alignment wrapText="1"/>
    </xf>
    <xf numFmtId="49" fontId="22" fillId="7" borderId="0" xfId="0" applyNumberFormat="1" applyFont="1" applyFill="1" applyAlignment="1">
      <alignment horizontal="left" vertical="center" wrapText="1"/>
    </xf>
    <xf numFmtId="0" fontId="20" fillId="10" borderId="0" xfId="0" applyFont="1" applyFill="1" applyAlignment="1">
      <alignment horizontal="center" wrapText="1"/>
    </xf>
    <xf numFmtId="0" fontId="20" fillId="7" borderId="0" xfId="0" applyFont="1" applyFill="1" applyAlignment="1">
      <alignment horizontal="left" wrapText="1"/>
    </xf>
    <xf numFmtId="0" fontId="20" fillId="0" borderId="0" xfId="0" applyFont="1" applyFill="1" applyAlignment="1">
      <alignment horizontal="left" wrapText="1"/>
    </xf>
    <xf numFmtId="0" fontId="23" fillId="10" borderId="49" xfId="0" applyFont="1" applyFill="1" applyBorder="1" applyAlignment="1">
      <alignment horizontal="center" vertical="center" wrapText="1" readingOrder="1"/>
    </xf>
    <xf numFmtId="0" fontId="23" fillId="10" borderId="48" xfId="0" applyFont="1" applyFill="1" applyBorder="1" applyAlignment="1">
      <alignment horizontal="center" vertical="center" wrapText="1" readingOrder="1"/>
    </xf>
    <xf numFmtId="0" fontId="25" fillId="7" borderId="15" xfId="0" applyFont="1" applyFill="1" applyBorder="1" applyAlignment="1">
      <alignment horizontal="center" vertical="center" wrapText="1" readingOrder="1"/>
    </xf>
    <xf numFmtId="0" fontId="26" fillId="7" borderId="39" xfId="0" applyFont="1" applyFill="1" applyBorder="1" applyAlignment="1">
      <alignment vertical="center" wrapText="1"/>
    </xf>
    <xf numFmtId="0" fontId="26" fillId="7" borderId="15" xfId="0" applyFont="1" applyFill="1" applyBorder="1" applyAlignment="1">
      <alignment vertical="center" wrapText="1"/>
    </xf>
    <xf numFmtId="0" fontId="26" fillId="7" borderId="50" xfId="0" applyFont="1" applyFill="1" applyBorder="1" applyAlignment="1">
      <alignment vertical="center" wrapText="1"/>
    </xf>
    <xf numFmtId="0" fontId="20" fillId="7" borderId="15" xfId="0" applyFont="1" applyFill="1" applyBorder="1" applyAlignment="1">
      <alignment vertical="center" wrapText="1"/>
    </xf>
    <xf numFmtId="0" fontId="20" fillId="7" borderId="0" xfId="0" applyFont="1" applyFill="1" applyAlignment="1">
      <alignment vertical="center" wrapText="1"/>
    </xf>
    <xf numFmtId="0" fontId="20" fillId="7" borderId="50" xfId="0" applyFont="1" applyFill="1" applyBorder="1" applyAlignment="1">
      <alignment horizontal="justify" vertical="center" wrapText="1" readingOrder="1"/>
    </xf>
    <xf numFmtId="0" fontId="26" fillId="7" borderId="65" xfId="0" applyFont="1" applyFill="1" applyBorder="1" applyAlignment="1">
      <alignment vertical="center" wrapText="1"/>
    </xf>
    <xf numFmtId="0" fontId="20" fillId="7" borderId="15" xfId="0" applyFont="1" applyFill="1" applyBorder="1" applyAlignment="1">
      <alignment horizontal="justify" vertical="center" wrapText="1" readingOrder="1"/>
    </xf>
    <xf numFmtId="0" fontId="26" fillId="7" borderId="47" xfId="0" applyFont="1" applyFill="1" applyBorder="1" applyAlignment="1">
      <alignment vertical="center" wrapText="1"/>
    </xf>
    <xf numFmtId="0" fontId="26" fillId="7" borderId="49" xfId="0" applyFont="1" applyFill="1" applyBorder="1" applyAlignment="1">
      <alignment vertical="center" wrapText="1"/>
    </xf>
    <xf numFmtId="0" fontId="25" fillId="7" borderId="39" xfId="0" applyFont="1" applyFill="1" applyBorder="1" applyAlignment="1">
      <alignment horizontal="center" vertical="center" readingOrder="1"/>
    </xf>
    <xf numFmtId="0" fontId="0" fillId="10" borderId="0" xfId="0" applyFill="1"/>
    <xf numFmtId="0" fontId="0" fillId="8" borderId="0" xfId="0" applyFill="1"/>
    <xf numFmtId="0" fontId="0" fillId="0" borderId="0" xfId="0" applyAlignment="1">
      <alignment wrapText="1"/>
    </xf>
    <xf numFmtId="0" fontId="0" fillId="0" borderId="0" xfId="0" applyAlignment="1">
      <alignment vertical="center" wrapText="1"/>
    </xf>
    <xf numFmtId="0" fontId="26" fillId="0" borderId="56" xfId="0" applyFont="1" applyBorder="1" applyAlignment="1">
      <alignment vertical="center" wrapText="1"/>
    </xf>
    <xf numFmtId="0" fontId="20" fillId="0" borderId="15" xfId="0" applyFont="1" applyBorder="1" applyAlignment="1">
      <alignment vertical="center" wrapText="1"/>
    </xf>
    <xf numFmtId="0" fontId="8" fillId="0" borderId="15" xfId="0" applyFont="1" applyBorder="1" applyAlignment="1">
      <alignment vertical="center" wrapText="1"/>
    </xf>
    <xf numFmtId="0" fontId="20" fillId="7" borderId="39" xfId="0" applyFont="1" applyFill="1" applyBorder="1" applyAlignment="1">
      <alignment vertical="center" wrapText="1"/>
    </xf>
    <xf numFmtId="0" fontId="26" fillId="0" borderId="72"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6" fillId="0" borderId="0" xfId="0" applyFont="1" applyAlignment="1">
      <alignment wrapText="1"/>
    </xf>
    <xf numFmtId="0" fontId="28" fillId="0" borderId="39" xfId="0" applyFont="1" applyBorder="1"/>
    <xf numFmtId="0" fontId="28" fillId="0" borderId="49" xfId="0" applyFont="1" applyBorder="1"/>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8" fillId="0" borderId="0" xfId="0" applyFont="1" applyAlignment="1">
      <alignment horizontal="left" vertical="center" wrapText="1"/>
    </xf>
    <xf numFmtId="0" fontId="28" fillId="0" borderId="15" xfId="0" applyFont="1" applyBorder="1" applyAlignment="1">
      <alignment horizontal="left" vertical="center" wrapText="1"/>
    </xf>
    <xf numFmtId="0" fontId="29" fillId="10" borderId="46" xfId="0" applyFont="1" applyFill="1" applyBorder="1" applyAlignment="1">
      <alignment horizontal="center" vertical="center" wrapText="1" readingOrder="1"/>
    </xf>
    <xf numFmtId="0" fontId="28" fillId="0" borderId="47" xfId="0" applyFont="1" applyBorder="1"/>
    <xf numFmtId="0" fontId="20" fillId="0" borderId="50" xfId="0" applyFont="1" applyBorder="1" applyAlignment="1">
      <alignment vertical="center" wrapText="1"/>
    </xf>
    <xf numFmtId="0" fontId="28" fillId="0" borderId="15" xfId="0" applyFont="1" applyBorder="1" applyAlignment="1">
      <alignment horizontal="center" vertical="center"/>
    </xf>
    <xf numFmtId="0" fontId="26" fillId="0" borderId="15" xfId="0" applyFont="1" applyBorder="1" applyAlignment="1">
      <alignment horizontal="center" vertical="center"/>
    </xf>
    <xf numFmtId="3" fontId="30" fillId="0" borderId="15" xfId="0" applyNumberFormat="1" applyFont="1" applyBorder="1" applyAlignment="1">
      <alignment horizontal="center" vertical="center" wrapText="1"/>
    </xf>
    <xf numFmtId="0" fontId="28" fillId="0" borderId="49" xfId="0" applyFont="1" applyBorder="1" applyAlignment="1">
      <alignment horizontal="center" vertical="center"/>
    </xf>
    <xf numFmtId="0" fontId="26" fillId="7" borderId="15" xfId="0" applyFont="1" applyFill="1" applyBorder="1" applyAlignment="1">
      <alignment horizontal="center" vertical="center"/>
    </xf>
    <xf numFmtId="3" fontId="27" fillId="0" borderId="15" xfId="0" applyNumberFormat="1" applyFont="1" applyBorder="1" applyAlignment="1">
      <alignment horizontal="center" vertical="center" wrapText="1"/>
    </xf>
    <xf numFmtId="3" fontId="27" fillId="0" borderId="49" xfId="0" applyNumberFormat="1" applyFont="1" applyBorder="1" applyAlignment="1">
      <alignment horizontal="center" vertical="center" wrapText="1"/>
    </xf>
    <xf numFmtId="0" fontId="26" fillId="7" borderId="39"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0" borderId="57" xfId="0" applyFont="1" applyBorder="1" applyAlignment="1">
      <alignment horizontal="center" vertical="center"/>
    </xf>
    <xf numFmtId="0" fontId="1" fillId="0" borderId="29" xfId="0" applyFont="1" applyBorder="1" applyAlignment="1">
      <alignment horizontal="center"/>
    </xf>
    <xf numFmtId="0" fontId="23" fillId="10" borderId="20" xfId="0" applyFont="1" applyFill="1" applyBorder="1" applyAlignment="1">
      <alignment horizontal="center" vertical="center" wrapText="1" readingOrder="1"/>
    </xf>
    <xf numFmtId="0" fontId="22" fillId="7" borderId="54" xfId="0" applyFont="1" applyFill="1" applyBorder="1" applyAlignment="1">
      <alignment horizontal="center" wrapText="1"/>
    </xf>
    <xf numFmtId="0" fontId="22" fillId="7" borderId="0" xfId="0" applyFont="1" applyFill="1" applyBorder="1" applyAlignment="1">
      <alignment horizontal="center" wrapText="1"/>
    </xf>
    <xf numFmtId="0" fontId="21" fillId="7" borderId="20" xfId="0" applyFont="1" applyFill="1" applyBorder="1" applyAlignment="1">
      <alignment horizontal="center" wrapText="1"/>
    </xf>
    <xf numFmtId="0" fontId="23" fillId="10" borderId="39" xfId="0" applyFont="1" applyFill="1" applyBorder="1" applyAlignment="1">
      <alignment horizontal="center" vertical="center" wrapText="1" readingOrder="1"/>
    </xf>
    <xf numFmtId="0" fontId="23" fillId="10" borderId="15" xfId="0" applyFont="1" applyFill="1" applyBorder="1" applyAlignment="1">
      <alignment horizontal="center" vertical="center" wrapText="1" readingOrder="1"/>
    </xf>
    <xf numFmtId="0" fontId="23" fillId="10" borderId="50" xfId="0" applyFont="1" applyFill="1" applyBorder="1" applyAlignment="1">
      <alignment horizontal="center" vertical="center" wrapText="1" readingOrder="1"/>
    </xf>
    <xf numFmtId="0" fontId="29" fillId="10" borderId="28" xfId="0" applyFont="1" applyFill="1" applyBorder="1" applyAlignment="1">
      <alignment horizontal="center" vertical="center" readingOrder="1"/>
    </xf>
    <xf numFmtId="0" fontId="29" fillId="10" borderId="29" xfId="0" applyFont="1" applyFill="1" applyBorder="1" applyAlignment="1">
      <alignment horizontal="center" vertical="center" readingOrder="1"/>
    </xf>
    <xf numFmtId="0" fontId="29" fillId="10" borderId="30" xfId="0" applyFont="1" applyFill="1" applyBorder="1" applyAlignment="1">
      <alignment horizontal="center" vertical="center" readingOrder="1"/>
    </xf>
    <xf numFmtId="0" fontId="1" fillId="0" borderId="29" xfId="0" applyFont="1" applyBorder="1" applyAlignment="1">
      <alignment horizontal="center"/>
    </xf>
    <xf numFmtId="0" fontId="1" fillId="0" borderId="23" xfId="0" applyFont="1" applyBorder="1" applyAlignment="1"/>
    <xf numFmtId="0" fontId="23" fillId="10" borderId="39" xfId="0" applyFont="1" applyFill="1" applyBorder="1" applyAlignment="1">
      <alignment horizontal="center" vertical="center" wrapText="1" readingOrder="1"/>
    </xf>
    <xf numFmtId="0" fontId="23" fillId="10" borderId="15" xfId="0" applyFont="1" applyFill="1" applyBorder="1" applyAlignment="1">
      <alignment horizontal="center" vertical="center" wrapText="1" readingOrder="1"/>
    </xf>
    <xf numFmtId="0" fontId="23" fillId="10" borderId="50" xfId="0" applyFont="1" applyFill="1" applyBorder="1" applyAlignment="1">
      <alignment horizontal="center" vertical="center" wrapText="1" readingOrder="1"/>
    </xf>
    <xf numFmtId="49" fontId="22" fillId="7" borderId="0" xfId="0" applyNumberFormat="1" applyFont="1" applyFill="1" applyAlignment="1">
      <alignment horizontal="left" vertical="center" wrapText="1"/>
    </xf>
    <xf numFmtId="0" fontId="26" fillId="10" borderId="0" xfId="0" applyFont="1" applyFill="1"/>
    <xf numFmtId="3" fontId="27" fillId="0" borderId="55" xfId="0" applyNumberFormat="1" applyFont="1" applyBorder="1" applyAlignment="1">
      <alignment horizontal="center" vertical="center" wrapText="1"/>
    </xf>
    <xf numFmtId="0" fontId="20" fillId="7" borderId="0" xfId="0" applyFont="1" applyFill="1" applyAlignment="1">
      <alignment horizontal="center" wrapText="1"/>
    </xf>
    <xf numFmtId="0" fontId="10" fillId="9" borderId="40" xfId="0" applyFont="1" applyFill="1" applyBorder="1" applyAlignment="1">
      <alignment horizontal="center" vertical="center" wrapText="1" readingOrder="1"/>
    </xf>
    <xf numFmtId="0" fontId="25" fillId="7" borderId="49" xfId="0" applyFont="1" applyFill="1" applyBorder="1" applyAlignment="1">
      <alignment horizontal="center" vertical="center" readingOrder="1"/>
    </xf>
    <xf numFmtId="0" fontId="25" fillId="7" borderId="39" xfId="0" applyFont="1" applyFill="1" applyBorder="1" applyAlignment="1">
      <alignment horizontal="left" vertical="center" readingOrder="1"/>
    </xf>
    <xf numFmtId="0" fontId="26" fillId="7" borderId="39"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39" xfId="0" applyFont="1" applyFill="1" applyBorder="1" applyAlignment="1">
      <alignment horizontal="center" vertical="center"/>
    </xf>
    <xf numFmtId="3" fontId="27" fillId="7" borderId="15" xfId="0" applyNumberFormat="1" applyFont="1" applyFill="1" applyBorder="1" applyAlignment="1">
      <alignment horizontal="center" vertical="center" wrapText="1"/>
    </xf>
    <xf numFmtId="3" fontId="27" fillId="7" borderId="39" xfId="0" applyNumberFormat="1"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5" fillId="7" borderId="49" xfId="0" applyFont="1" applyFill="1" applyBorder="1" applyAlignment="1">
      <alignment horizontal="center" vertical="center"/>
    </xf>
    <xf numFmtId="0" fontId="26" fillId="7" borderId="47" xfId="0" applyFont="1" applyFill="1" applyBorder="1" applyAlignment="1">
      <alignment horizontal="center" vertical="center"/>
    </xf>
    <xf numFmtId="3" fontId="27" fillId="7" borderId="49" xfId="0" applyNumberFormat="1" applyFont="1" applyFill="1" applyBorder="1" applyAlignment="1">
      <alignment horizontal="center" vertical="center" wrapText="1"/>
    </xf>
    <xf numFmtId="3" fontId="27" fillId="7" borderId="47" xfId="0" applyNumberFormat="1" applyFont="1" applyFill="1" applyBorder="1" applyAlignment="1">
      <alignment horizontal="center" vertical="center" wrapText="1"/>
    </xf>
    <xf numFmtId="0" fontId="26" fillId="0" borderId="50" xfId="0" applyFont="1" applyBorder="1" applyAlignment="1">
      <alignment vertical="center" wrapText="1"/>
    </xf>
    <xf numFmtId="0" fontId="8" fillId="0" borderId="50" xfId="0" applyFont="1" applyBorder="1" applyAlignment="1">
      <alignment vertical="center" wrapText="1"/>
    </xf>
    <xf numFmtId="0" fontId="26" fillId="0" borderId="39" xfId="0" applyFont="1" applyBorder="1" applyAlignment="1">
      <alignment horizontal="center" vertical="center"/>
    </xf>
    <xf numFmtId="0" fontId="28" fillId="0" borderId="39" xfId="0" applyFont="1" applyBorder="1" applyAlignment="1">
      <alignment horizontal="center" vertical="center"/>
    </xf>
    <xf numFmtId="3" fontId="30" fillId="0" borderId="39" xfId="0" applyNumberFormat="1" applyFont="1" applyBorder="1" applyAlignment="1">
      <alignment horizontal="center" vertical="center" wrapText="1"/>
    </xf>
    <xf numFmtId="3" fontId="30" fillId="0" borderId="47" xfId="0" applyNumberFormat="1" applyFont="1" applyBorder="1" applyAlignment="1">
      <alignment horizontal="center" vertical="center" wrapText="1"/>
    </xf>
    <xf numFmtId="0" fontId="23" fillId="10" borderId="55" xfId="0" applyFont="1" applyFill="1" applyBorder="1" applyAlignment="1">
      <alignment horizontal="center" vertical="center" wrapText="1" readingOrder="1"/>
    </xf>
    <xf numFmtId="0" fontId="0" fillId="0" borderId="15" xfId="0" applyBorder="1" applyAlignment="1">
      <alignment horizontal="center" vertical="center"/>
    </xf>
    <xf numFmtId="0" fontId="26" fillId="0" borderId="49" xfId="0" applyFont="1" applyBorder="1" applyAlignment="1">
      <alignment horizontal="center" vertical="center"/>
    </xf>
    <xf numFmtId="3" fontId="27" fillId="0" borderId="57" xfId="0" applyNumberFormat="1" applyFont="1" applyBorder="1" applyAlignment="1">
      <alignment horizontal="center" vertical="center" wrapText="1"/>
    </xf>
    <xf numFmtId="0" fontId="29" fillId="10" borderId="15" xfId="0" applyFont="1" applyFill="1" applyBorder="1" applyAlignment="1">
      <alignment horizontal="center" vertical="center" wrapText="1" readingOrder="1"/>
    </xf>
    <xf numFmtId="3" fontId="27" fillId="0" borderId="39" xfId="0" applyNumberFormat="1" applyFont="1" applyBorder="1" applyAlignment="1">
      <alignment horizontal="center" vertical="center" wrapText="1"/>
    </xf>
    <xf numFmtId="0" fontId="26" fillId="7" borderId="0" xfId="0" applyFont="1" applyFill="1"/>
    <xf numFmtId="0" fontId="28" fillId="7" borderId="0" xfId="0" applyFont="1" applyFill="1" applyAlignment="1">
      <alignment horizontal="left" vertical="center" wrapText="1"/>
    </xf>
    <xf numFmtId="0" fontId="26" fillId="0" borderId="47" xfId="0" applyFont="1" applyBorder="1" applyAlignment="1">
      <alignment horizontal="center" vertical="center"/>
    </xf>
    <xf numFmtId="0" fontId="26" fillId="0" borderId="15" xfId="0" applyFont="1" applyBorder="1" applyAlignment="1">
      <alignment wrapText="1"/>
    </xf>
    <xf numFmtId="0" fontId="0" fillId="7" borderId="15" xfId="0" applyFill="1" applyBorder="1" applyAlignment="1">
      <alignment horizontal="center" vertical="center"/>
    </xf>
    <xf numFmtId="0" fontId="29" fillId="10" borderId="15" xfId="0" applyFont="1" applyFill="1" applyBorder="1" applyAlignment="1">
      <alignment horizontal="left" vertical="center" wrapText="1" readingOrder="1"/>
    </xf>
    <xf numFmtId="0" fontId="26" fillId="0" borderId="15" xfId="0" applyFont="1" applyBorder="1" applyAlignment="1">
      <alignment horizontal="center" vertical="center" readingOrder="1"/>
    </xf>
    <xf numFmtId="3" fontId="27" fillId="0" borderId="15" xfId="0" applyNumberFormat="1" applyFont="1" applyBorder="1" applyAlignment="1">
      <alignment horizontal="center" vertical="center" wrapText="1" readingOrder="1"/>
    </xf>
    <xf numFmtId="0" fontId="29" fillId="10" borderId="39" xfId="0" applyFont="1" applyFill="1" applyBorder="1" applyAlignment="1">
      <alignment horizontal="center" vertical="center" wrapText="1" readingOrder="1"/>
    </xf>
    <xf numFmtId="0" fontId="29" fillId="9" borderId="40" xfId="0" applyFont="1" applyFill="1" applyBorder="1" applyAlignment="1">
      <alignment horizontal="center" vertical="center" wrapText="1" readingOrder="1"/>
    </xf>
    <xf numFmtId="3" fontId="27" fillId="0" borderId="39" xfId="0" applyNumberFormat="1" applyFont="1" applyBorder="1" applyAlignment="1">
      <alignment horizontal="center" vertical="center" wrapText="1" readingOrder="1"/>
    </xf>
    <xf numFmtId="3" fontId="33" fillId="9" borderId="40" xfId="0" applyNumberFormat="1" applyFont="1" applyFill="1" applyBorder="1" applyAlignment="1">
      <alignment horizontal="center" vertical="center" readingOrder="1"/>
    </xf>
    <xf numFmtId="0" fontId="26" fillId="0" borderId="39" xfId="0" applyFont="1" applyBorder="1" applyAlignment="1">
      <alignment horizontal="center" vertical="center" readingOrder="1"/>
    </xf>
    <xf numFmtId="0" fontId="26" fillId="0" borderId="47" xfId="0" applyFont="1" applyBorder="1" applyAlignment="1">
      <alignment horizontal="center" vertical="center" readingOrder="1"/>
    </xf>
    <xf numFmtId="0" fontId="26" fillId="0" borderId="49" xfId="0" applyFont="1" applyBorder="1" applyAlignment="1">
      <alignment horizontal="center" vertical="center" readingOrder="1"/>
    </xf>
    <xf numFmtId="3" fontId="27" fillId="0" borderId="49" xfId="0" applyNumberFormat="1" applyFont="1" applyBorder="1" applyAlignment="1">
      <alignment horizontal="center" vertical="center" wrapText="1" readingOrder="1"/>
    </xf>
    <xf numFmtId="3" fontId="33" fillId="9" borderId="48" xfId="0" applyNumberFormat="1" applyFont="1" applyFill="1" applyBorder="1" applyAlignment="1">
      <alignment horizontal="center" vertical="center" readingOrder="1"/>
    </xf>
    <xf numFmtId="0" fontId="29" fillId="10" borderId="39" xfId="0" applyFont="1" applyFill="1" applyBorder="1" applyAlignment="1">
      <alignment horizontal="left" vertical="center" wrapText="1" readingOrder="1"/>
    </xf>
    <xf numFmtId="3" fontId="33" fillId="9" borderId="40" xfId="0" applyNumberFormat="1" applyFont="1" applyFill="1" applyBorder="1" applyAlignment="1">
      <alignment horizontal="center" vertical="center"/>
    </xf>
    <xf numFmtId="3" fontId="33" fillId="9" borderId="48" xfId="0" applyNumberFormat="1" applyFont="1" applyFill="1" applyBorder="1" applyAlignment="1">
      <alignment horizontal="center" vertical="center"/>
    </xf>
    <xf numFmtId="0" fontId="0" fillId="12" borderId="15" xfId="0" applyFill="1" applyBorder="1"/>
    <xf numFmtId="0" fontId="26" fillId="0" borderId="50" xfId="0" applyFont="1" applyBorder="1" applyAlignment="1">
      <alignment horizontal="left" vertical="center" wrapText="1"/>
    </xf>
    <xf numFmtId="0" fontId="0" fillId="7" borderId="0" xfId="0" applyFill="1" applyBorder="1"/>
    <xf numFmtId="0" fontId="2" fillId="0" borderId="15" xfId="0" applyFont="1" applyBorder="1" applyAlignment="1">
      <alignment horizontal="left" vertical="center" wrapText="1"/>
    </xf>
    <xf numFmtId="0" fontId="0" fillId="0" borderId="15" xfId="0" applyBorder="1" applyAlignment="1">
      <alignment horizontal="left" vertical="center"/>
    </xf>
    <xf numFmtId="0" fontId="0" fillId="7" borderId="0" xfId="0" applyFill="1" applyBorder="1" applyAlignment="1">
      <alignment horizontal="left" vertical="center"/>
    </xf>
    <xf numFmtId="0" fontId="0" fillId="0" borderId="0" xfId="0" applyAlignment="1">
      <alignment horizontal="left" vertical="center"/>
    </xf>
    <xf numFmtId="0" fontId="2" fillId="0" borderId="19" xfId="0" applyFont="1" applyBorder="1" applyAlignment="1">
      <alignment horizontal="left" vertical="center" wrapText="1"/>
    </xf>
    <xf numFmtId="0" fontId="27" fillId="0" borderId="19" xfId="0" applyFont="1" applyBorder="1" applyAlignment="1">
      <alignment vertical="center" wrapText="1"/>
    </xf>
    <xf numFmtId="0" fontId="27" fillId="0" borderId="15" xfId="0" applyFont="1" applyBorder="1" applyAlignment="1">
      <alignment vertical="center" wrapText="1"/>
    </xf>
    <xf numFmtId="0" fontId="2" fillId="0" borderId="15" xfId="0" applyFont="1" applyBorder="1" applyAlignment="1">
      <alignment vertical="center" wrapText="1"/>
    </xf>
    <xf numFmtId="0" fontId="9" fillId="0" borderId="15" xfId="0" applyFont="1" applyFill="1" applyBorder="1" applyAlignment="1">
      <alignment horizontal="left" vertical="center" wrapText="1" readingOrder="1"/>
    </xf>
    <xf numFmtId="0" fontId="27" fillId="7" borderId="15" xfId="0" applyFont="1" applyFill="1" applyBorder="1" applyAlignment="1">
      <alignment horizontal="left" vertical="center" wrapText="1"/>
    </xf>
    <xf numFmtId="0" fontId="23" fillId="10" borderId="39" xfId="0" applyFont="1" applyFill="1" applyBorder="1" applyAlignment="1">
      <alignment horizontal="center" vertical="center" readingOrder="1"/>
    </xf>
    <xf numFmtId="0" fontId="23" fillId="10" borderId="47" xfId="0" applyFont="1" applyFill="1" applyBorder="1" applyAlignment="1">
      <alignment horizontal="center" vertical="center" readingOrder="1"/>
    </xf>
    <xf numFmtId="0" fontId="9" fillId="0" borderId="19" xfId="0" applyFont="1" applyFill="1" applyBorder="1" applyAlignment="1">
      <alignment horizontal="left" vertical="center" wrapText="1" readingOrder="1"/>
    </xf>
    <xf numFmtId="0" fontId="10" fillId="0" borderId="21" xfId="0" applyFont="1" applyFill="1" applyBorder="1" applyAlignment="1">
      <alignment horizontal="center" vertical="center" wrapText="1" readingOrder="1"/>
    </xf>
    <xf numFmtId="0" fontId="10" fillId="0" borderId="50" xfId="0" applyFont="1" applyFill="1" applyBorder="1" applyAlignment="1">
      <alignment horizontal="center" vertical="center" wrapText="1" readingOrder="1"/>
    </xf>
    <xf numFmtId="0" fontId="2" fillId="0" borderId="50" xfId="0" applyFont="1" applyBorder="1" applyAlignment="1">
      <alignment vertical="center" wrapText="1"/>
    </xf>
    <xf numFmtId="0" fontId="0" fillId="0" borderId="24" xfId="0" applyFont="1" applyBorder="1" applyAlignment="1"/>
    <xf numFmtId="0" fontId="0" fillId="13" borderId="15" xfId="0" applyFill="1" applyBorder="1"/>
    <xf numFmtId="0" fontId="0" fillId="11" borderId="15" xfId="0" applyFill="1" applyBorder="1"/>
    <xf numFmtId="0" fontId="26" fillId="0" borderId="68" xfId="0" applyFont="1" applyBorder="1" applyAlignment="1">
      <alignment horizontal="center" vertical="center" readingOrder="1"/>
    </xf>
    <xf numFmtId="0" fontId="26" fillId="0" borderId="55" xfId="0" applyFont="1" applyBorder="1" applyAlignment="1">
      <alignment horizontal="center" vertical="center" readingOrder="1"/>
    </xf>
    <xf numFmtId="3" fontId="27" fillId="0" borderId="55" xfId="0" applyNumberFormat="1" applyFont="1" applyBorder="1" applyAlignment="1">
      <alignment horizontal="center" vertical="center" wrapText="1" readingOrder="1"/>
    </xf>
    <xf numFmtId="3" fontId="33" fillId="9" borderId="58" xfId="0" applyNumberFormat="1" applyFont="1" applyFill="1" applyBorder="1" applyAlignment="1">
      <alignment horizontal="center" vertical="center" readingOrder="1"/>
    </xf>
    <xf numFmtId="0" fontId="26" fillId="0" borderId="68" xfId="0" applyFont="1" applyBorder="1" applyAlignment="1">
      <alignment horizontal="center" vertical="center"/>
    </xf>
    <xf numFmtId="0" fontId="26" fillId="0" borderId="55" xfId="0" applyFont="1" applyBorder="1" applyAlignment="1">
      <alignment horizontal="center" vertical="center"/>
    </xf>
    <xf numFmtId="0" fontId="2" fillId="0" borderId="21" xfId="0" applyFont="1" applyBorder="1" applyAlignment="1">
      <alignment horizontal="left" vertical="center" wrapText="1"/>
    </xf>
    <xf numFmtId="0" fontId="2" fillId="0" borderId="50" xfId="0" applyFont="1" applyBorder="1" applyAlignment="1">
      <alignment horizontal="left" vertical="center" wrapText="1"/>
    </xf>
    <xf numFmtId="0" fontId="0" fillId="0" borderId="39" xfId="0" applyFill="1" applyBorder="1"/>
    <xf numFmtId="0" fontId="27" fillId="0" borderId="39" xfId="0" applyFont="1" applyBorder="1" applyAlignment="1">
      <alignment vertical="center" wrapText="1"/>
    </xf>
    <xf numFmtId="0" fontId="10" fillId="0" borderId="60" xfId="0" applyFont="1" applyFill="1" applyBorder="1" applyAlignment="1">
      <alignment horizontal="center" vertical="center" wrapText="1" readingOrder="1"/>
    </xf>
    <xf numFmtId="0" fontId="2" fillId="0" borderId="40" xfId="0" applyFont="1" applyBorder="1" applyAlignment="1">
      <alignment vertical="center" wrapText="1"/>
    </xf>
    <xf numFmtId="0" fontId="27" fillId="0" borderId="47" xfId="0" applyFont="1" applyBorder="1" applyAlignment="1">
      <alignment vertical="center" wrapText="1"/>
    </xf>
    <xf numFmtId="0" fontId="27" fillId="0" borderId="49" xfId="0" applyFont="1" applyBorder="1" applyAlignment="1">
      <alignment vertical="center" wrapText="1"/>
    </xf>
    <xf numFmtId="0" fontId="2" fillId="0" borderId="48" xfId="0" applyFont="1" applyBorder="1" applyAlignment="1">
      <alignment vertical="center" wrapText="1"/>
    </xf>
    <xf numFmtId="0" fontId="21" fillId="7" borderId="51" xfId="0" applyFont="1" applyFill="1" applyBorder="1" applyAlignment="1">
      <alignment horizontal="center" wrapText="1"/>
    </xf>
    <xf numFmtId="0" fontId="35" fillId="0" borderId="0" xfId="0" applyFont="1" applyAlignment="1">
      <alignment horizontal="center" vertical="center" wrapText="1"/>
    </xf>
    <xf numFmtId="0" fontId="37" fillId="7" borderId="0" xfId="0" applyFont="1" applyFill="1" applyAlignment="1">
      <alignment vertical="center" wrapText="1"/>
    </xf>
    <xf numFmtId="0" fontId="38" fillId="0" borderId="0" xfId="0" applyFont="1" applyAlignment="1"/>
    <xf numFmtId="0" fontId="37" fillId="0" borderId="0" xfId="0" applyFont="1" applyAlignment="1">
      <alignment vertical="center"/>
    </xf>
    <xf numFmtId="0" fontId="37" fillId="0" borderId="0" xfId="0" applyFont="1" applyAlignment="1">
      <alignment horizontal="center" vertical="center"/>
    </xf>
    <xf numFmtId="0" fontId="23" fillId="10" borderId="63" xfId="0" applyFont="1" applyFill="1" applyBorder="1" applyAlignment="1">
      <alignment horizontal="center" vertical="center" readingOrder="1"/>
    </xf>
    <xf numFmtId="0" fontId="23" fillId="10" borderId="67" xfId="0" applyFont="1" applyFill="1" applyBorder="1" applyAlignment="1">
      <alignment horizontal="center" vertical="center" wrapText="1" readingOrder="1"/>
    </xf>
    <xf numFmtId="0" fontId="25" fillId="7" borderId="40" xfId="0" applyFont="1" applyFill="1" applyBorder="1" applyAlignment="1">
      <alignment horizontal="left" vertical="center" readingOrder="1"/>
    </xf>
    <xf numFmtId="0" fontId="25" fillId="7" borderId="40" xfId="0" applyFont="1" applyFill="1" applyBorder="1" applyAlignment="1">
      <alignment horizontal="center" vertical="center" readingOrder="1"/>
    </xf>
    <xf numFmtId="0" fontId="27" fillId="7" borderId="39" xfId="0" applyFont="1" applyFill="1" applyBorder="1" applyAlignment="1">
      <alignment vertical="center"/>
    </xf>
    <xf numFmtId="0" fontId="27" fillId="7" borderId="40" xfId="0" applyFont="1" applyFill="1" applyBorder="1" applyAlignment="1">
      <alignment vertical="center"/>
    </xf>
    <xf numFmtId="0" fontId="25" fillId="7" borderId="39" xfId="0" applyFont="1" applyFill="1" applyBorder="1" applyAlignment="1">
      <alignment horizontal="center" vertical="center" wrapText="1" readingOrder="1"/>
    </xf>
    <xf numFmtId="0" fontId="25" fillId="7" borderId="40" xfId="0" applyFont="1" applyFill="1" applyBorder="1" applyAlignment="1">
      <alignment horizontal="center" vertical="center" wrapText="1" readingOrder="1"/>
    </xf>
    <xf numFmtId="0" fontId="27" fillId="7" borderId="39" xfId="0" applyFont="1" applyFill="1" applyBorder="1" applyAlignment="1">
      <alignment horizontal="center" vertical="center"/>
    </xf>
    <xf numFmtId="0" fontId="27" fillId="7" borderId="40" xfId="0" applyFont="1" applyFill="1" applyBorder="1" applyAlignment="1">
      <alignment horizontal="center" vertical="center"/>
    </xf>
    <xf numFmtId="0" fontId="25" fillId="7" borderId="47" xfId="0" applyFont="1" applyFill="1" applyBorder="1" applyAlignment="1">
      <alignment horizontal="center" vertical="center" readingOrder="1"/>
    </xf>
    <xf numFmtId="0" fontId="25" fillId="7" borderId="48" xfId="0" applyFont="1" applyFill="1" applyBorder="1" applyAlignment="1">
      <alignment horizontal="center" vertical="center" readingOrder="1"/>
    </xf>
    <xf numFmtId="0" fontId="23" fillId="10" borderId="63" xfId="0" applyFont="1" applyFill="1" applyBorder="1" applyAlignment="1">
      <alignment horizontal="center" vertical="center" wrapText="1" readingOrder="1"/>
    </xf>
    <xf numFmtId="0" fontId="20" fillId="7" borderId="40" xfId="0" applyFont="1" applyFill="1" applyBorder="1" applyAlignment="1"/>
    <xf numFmtId="0" fontId="20" fillId="7" borderId="40" xfId="0" applyFont="1" applyFill="1" applyBorder="1" applyAlignment="1">
      <alignment vertical="center" wrapText="1"/>
    </xf>
    <xf numFmtId="0" fontId="20" fillId="7" borderId="49" xfId="0" applyFont="1" applyFill="1" applyBorder="1" applyAlignment="1">
      <alignment vertical="center" wrapText="1"/>
    </xf>
    <xf numFmtId="0" fontId="20" fillId="7" borderId="48" xfId="0" applyFont="1" applyFill="1" applyBorder="1" applyAlignment="1">
      <alignment vertical="center" wrapText="1"/>
    </xf>
    <xf numFmtId="0" fontId="20" fillId="7" borderId="19" xfId="0" applyFont="1" applyFill="1" applyBorder="1" applyAlignment="1"/>
    <xf numFmtId="0" fontId="20" fillId="7" borderId="60" xfId="0" applyFont="1" applyFill="1" applyBorder="1" applyAlignment="1"/>
    <xf numFmtId="0" fontId="23" fillId="10" borderId="47" xfId="0" applyFont="1" applyFill="1" applyBorder="1" applyAlignment="1">
      <alignment horizontal="center" vertical="center" wrapText="1" readingOrder="1"/>
    </xf>
    <xf numFmtId="0" fontId="23" fillId="10" borderId="68" xfId="0" applyFont="1" applyFill="1" applyBorder="1" applyAlignment="1">
      <alignment horizontal="center" vertical="center" wrapText="1" readingOrder="1"/>
    </xf>
    <xf numFmtId="0" fontId="23" fillId="10" borderId="82" xfId="0" applyFont="1" applyFill="1" applyBorder="1" applyAlignment="1">
      <alignment horizontal="center" vertical="center" readingOrder="1"/>
    </xf>
    <xf numFmtId="0" fontId="23" fillId="10" borderId="0" xfId="0" applyFont="1" applyFill="1" applyBorder="1" applyAlignment="1">
      <alignment horizontal="center" vertical="center" wrapText="1" readingOrder="1"/>
    </xf>
    <xf numFmtId="0" fontId="23" fillId="10" borderId="83" xfId="0" applyFont="1" applyFill="1" applyBorder="1" applyAlignment="1">
      <alignment horizontal="center" vertical="center" wrapText="1" readingOrder="1"/>
    </xf>
    <xf numFmtId="0" fontId="23" fillId="10" borderId="82" xfId="0" applyFont="1" applyFill="1" applyBorder="1" applyAlignment="1">
      <alignment horizontal="center" vertical="center" wrapText="1" readingOrder="1"/>
    </xf>
    <xf numFmtId="0" fontId="23" fillId="10" borderId="84" xfId="0" applyFont="1" applyFill="1" applyBorder="1" applyAlignment="1">
      <alignment horizontal="center" vertical="center" wrapText="1" readingOrder="1"/>
    </xf>
    <xf numFmtId="0" fontId="23" fillId="10" borderId="85" xfId="0" applyFont="1" applyFill="1" applyBorder="1" applyAlignment="1">
      <alignment horizontal="center" vertical="center" wrapText="1" readingOrder="1"/>
    </xf>
    <xf numFmtId="0" fontId="23" fillId="10" borderId="86" xfId="0" applyFont="1" applyFill="1" applyBorder="1" applyAlignment="1">
      <alignment horizontal="center" vertical="center" wrapText="1" readingOrder="1"/>
    </xf>
    <xf numFmtId="0" fontId="23" fillId="10" borderId="87" xfId="0" applyFont="1" applyFill="1" applyBorder="1" applyAlignment="1">
      <alignment horizontal="center" vertical="center" wrapText="1" readingOrder="1"/>
    </xf>
    <xf numFmtId="0" fontId="20" fillId="7" borderId="39" xfId="0" applyFont="1" applyFill="1" applyBorder="1" applyAlignment="1">
      <alignment horizontal="justify" vertical="center" wrapText="1" readingOrder="1"/>
    </xf>
    <xf numFmtId="0" fontId="25" fillId="7" borderId="47" xfId="0" applyFont="1" applyFill="1" applyBorder="1" applyAlignment="1">
      <alignment horizontal="center" vertical="center"/>
    </xf>
    <xf numFmtId="0" fontId="10" fillId="10" borderId="0" xfId="0" applyFont="1" applyFill="1" applyBorder="1" applyAlignment="1">
      <alignment horizontal="center" vertical="center" wrapText="1" readingOrder="1"/>
    </xf>
    <xf numFmtId="0" fontId="23" fillId="10" borderId="0" xfId="0" applyFont="1" applyFill="1" applyBorder="1" applyAlignment="1">
      <alignment horizontal="center" vertical="center" readingOrder="1"/>
    </xf>
    <xf numFmtId="0" fontId="26" fillId="0" borderId="50" xfId="0" applyFont="1" applyBorder="1" applyAlignment="1">
      <alignment horizontal="center" vertical="center"/>
    </xf>
    <xf numFmtId="0" fontId="28" fillId="0" borderId="40" xfId="0" applyFont="1" applyBorder="1" applyAlignment="1">
      <alignment horizontal="center" vertical="center"/>
    </xf>
    <xf numFmtId="0" fontId="26" fillId="0" borderId="39" xfId="0" applyFont="1" applyBorder="1" applyAlignment="1">
      <alignment wrapText="1"/>
    </xf>
    <xf numFmtId="0" fontId="26" fillId="0" borderId="47" xfId="0" applyFont="1" applyBorder="1" applyAlignment="1">
      <alignment wrapText="1"/>
    </xf>
    <xf numFmtId="3" fontId="27" fillId="0" borderId="57" xfId="0" applyNumberFormat="1" applyFont="1" applyBorder="1" applyAlignment="1">
      <alignment horizontal="center" vertical="center" wrapText="1" readingOrder="1"/>
    </xf>
    <xf numFmtId="0" fontId="26" fillId="0" borderId="57" xfId="0" applyFont="1" applyBorder="1" applyAlignment="1">
      <alignment horizontal="center" vertical="center" readingOrder="1"/>
    </xf>
    <xf numFmtId="0" fontId="26" fillId="8" borderId="0" xfId="0" applyFont="1" applyFill="1"/>
    <xf numFmtId="0" fontId="47" fillId="0" borderId="39" xfId="0" applyFont="1" applyBorder="1" applyAlignment="1">
      <alignment vertical="center" wrapText="1"/>
    </xf>
    <xf numFmtId="0" fontId="47" fillId="0" borderId="15" xfId="0" applyFont="1" applyBorder="1" applyAlignment="1">
      <alignment horizontal="center" vertical="center"/>
    </xf>
    <xf numFmtId="0" fontId="47" fillId="0" borderId="15" xfId="0" applyFont="1" applyBorder="1" applyAlignment="1">
      <alignment horizontal="center" vertical="center" wrapText="1"/>
    </xf>
    <xf numFmtId="0" fontId="47" fillId="0" borderId="47" xfId="0" applyFont="1" applyBorder="1" applyAlignment="1">
      <alignment vertical="center" wrapText="1"/>
    </xf>
    <xf numFmtId="0" fontId="47" fillId="0" borderId="49" xfId="0" applyFont="1" applyBorder="1" applyAlignment="1">
      <alignment horizontal="center" vertical="center" wrapText="1"/>
    </xf>
    <xf numFmtId="0" fontId="39"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23" fillId="10" borderId="15" xfId="0" applyFont="1" applyFill="1" applyBorder="1" applyAlignment="1">
      <alignment horizontal="center" vertical="center" wrapText="1" readingOrder="1"/>
    </xf>
    <xf numFmtId="0" fontId="23" fillId="10" borderId="50" xfId="0" applyFont="1" applyFill="1" applyBorder="1" applyAlignment="1">
      <alignment horizontal="center" vertical="center" wrapText="1" readingOrder="1"/>
    </xf>
    <xf numFmtId="0" fontId="37"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vertical="center"/>
    </xf>
    <xf numFmtId="0" fontId="26" fillId="8" borderId="40" xfId="0" applyFont="1" applyFill="1" applyBorder="1" applyAlignment="1">
      <alignment horizontal="center" vertical="center"/>
    </xf>
    <xf numFmtId="0" fontId="23" fillId="10" borderId="81" xfId="0" applyFont="1" applyFill="1" applyBorder="1" applyAlignment="1">
      <alignment horizontal="center" vertical="center" wrapText="1" readingOrder="1"/>
    </xf>
    <xf numFmtId="0" fontId="23" fillId="10" borderId="0" xfId="0" applyFont="1" applyFill="1" applyBorder="1" applyAlignment="1">
      <alignment horizontal="center" vertical="center" wrapText="1" readingOrder="1"/>
    </xf>
    <xf numFmtId="0" fontId="26" fillId="0" borderId="44" xfId="0" applyFont="1" applyBorder="1" applyAlignment="1">
      <alignment horizontal="center" vertical="center"/>
    </xf>
    <xf numFmtId="3" fontId="27" fillId="0" borderId="31" xfId="0" applyNumberFormat="1" applyFont="1" applyBorder="1" applyAlignment="1">
      <alignment horizontal="center" vertical="center" wrapText="1"/>
    </xf>
    <xf numFmtId="0" fontId="29" fillId="10" borderId="46" xfId="0" applyFont="1" applyFill="1" applyBorder="1" applyAlignment="1">
      <alignment horizontal="center" vertical="center" wrapText="1" readingOrder="1"/>
    </xf>
    <xf numFmtId="3" fontId="33" fillId="0" borderId="95" xfId="0" applyNumberFormat="1" applyFont="1" applyFill="1" applyBorder="1" applyAlignment="1">
      <alignment horizontal="center" vertical="center"/>
    </xf>
    <xf numFmtId="0" fontId="26" fillId="0" borderId="81" xfId="0" applyFont="1" applyBorder="1" applyAlignment="1">
      <alignment horizontal="center" vertical="center"/>
    </xf>
    <xf numFmtId="0" fontId="0" fillId="0" borderId="15" xfId="0" applyFill="1" applyBorder="1"/>
    <xf numFmtId="3" fontId="27" fillId="8" borderId="40" xfId="0" applyNumberFormat="1" applyFont="1" applyFill="1" applyBorder="1" applyAlignment="1">
      <alignment horizontal="center" vertical="center" wrapText="1"/>
    </xf>
    <xf numFmtId="3" fontId="36" fillId="8" borderId="40" xfId="0" applyNumberFormat="1" applyFont="1" applyFill="1" applyBorder="1" applyAlignment="1">
      <alignment horizontal="center" vertical="center" wrapText="1"/>
    </xf>
    <xf numFmtId="0" fontId="23" fillId="10" borderId="57" xfId="0" applyFont="1" applyFill="1" applyBorder="1" applyAlignment="1">
      <alignment horizontal="center" vertical="center" wrapText="1" readingOrder="1"/>
    </xf>
    <xf numFmtId="0" fontId="31" fillId="8" borderId="40" xfId="0" applyFont="1" applyFill="1" applyBorder="1" applyAlignment="1">
      <alignment horizontal="center" vertical="center"/>
    </xf>
    <xf numFmtId="0" fontId="28" fillId="7" borderId="15" xfId="0" applyFont="1" applyFill="1" applyBorder="1" applyAlignment="1">
      <alignment horizontal="left" vertical="center" wrapText="1"/>
    </xf>
    <xf numFmtId="0" fontId="0" fillId="0" borderId="57" xfId="0" applyBorder="1" applyAlignment="1">
      <alignment horizontal="center" vertical="center"/>
    </xf>
    <xf numFmtId="0" fontId="26" fillId="0" borderId="64" xfId="0" applyFont="1" applyBorder="1" applyAlignment="1">
      <alignment horizontal="center" vertical="center"/>
    </xf>
    <xf numFmtId="0" fontId="33" fillId="8" borderId="40" xfId="0" applyFont="1" applyFill="1" applyBorder="1" applyAlignment="1">
      <alignment horizontal="center" vertical="center"/>
    </xf>
    <xf numFmtId="0" fontId="33" fillId="8" borderId="50" xfId="0" applyFont="1" applyFill="1" applyBorder="1" applyAlignment="1">
      <alignment horizontal="center" vertical="center"/>
    </xf>
    <xf numFmtId="3" fontId="36" fillId="8" borderId="50" xfId="0" applyNumberFormat="1" applyFont="1" applyFill="1" applyBorder="1" applyAlignment="1">
      <alignment horizontal="center" vertical="center" wrapText="1"/>
    </xf>
    <xf numFmtId="0" fontId="26" fillId="8" borderId="32" xfId="0" applyFont="1" applyFill="1" applyBorder="1" applyAlignment="1">
      <alignment horizontal="center" vertical="center"/>
    </xf>
    <xf numFmtId="0" fontId="23" fillId="10" borderId="64" xfId="0" applyFont="1" applyFill="1" applyBorder="1" applyAlignment="1">
      <alignment horizontal="center" vertical="center" readingOrder="1"/>
    </xf>
    <xf numFmtId="3" fontId="36" fillId="9" borderId="40" xfId="0" applyNumberFormat="1" applyFont="1" applyFill="1" applyBorder="1" applyAlignment="1">
      <alignment horizontal="center" vertical="center" wrapText="1"/>
    </xf>
    <xf numFmtId="1" fontId="0" fillId="0" borderId="0" xfId="0" applyNumberFormat="1"/>
    <xf numFmtId="1" fontId="10" fillId="8" borderId="46" xfId="0" applyNumberFormat="1" applyFont="1" applyFill="1" applyBorder="1" applyAlignment="1">
      <alignment horizontal="center" vertical="center" wrapText="1" readingOrder="1"/>
    </xf>
    <xf numFmtId="1" fontId="23" fillId="8" borderId="40" xfId="0" applyNumberFormat="1" applyFont="1" applyFill="1" applyBorder="1" applyAlignment="1">
      <alignment horizontal="center" vertical="center" wrapText="1" readingOrder="1"/>
    </xf>
    <xf numFmtId="1" fontId="26" fillId="8" borderId="40" xfId="0" applyNumberFormat="1" applyFont="1" applyFill="1" applyBorder="1" applyAlignment="1">
      <alignment horizontal="center" vertical="center"/>
    </xf>
    <xf numFmtId="1" fontId="26" fillId="8" borderId="48" xfId="0" applyNumberFormat="1" applyFont="1" applyFill="1" applyBorder="1" applyAlignment="1">
      <alignment horizontal="center" vertical="center"/>
    </xf>
    <xf numFmtId="1" fontId="1" fillId="0" borderId="0" xfId="0" applyNumberFormat="1" applyFont="1"/>
    <xf numFmtId="1" fontId="33" fillId="8" borderId="40" xfId="0" applyNumberFormat="1" applyFont="1" applyFill="1" applyBorder="1" applyAlignment="1">
      <alignment horizontal="center" vertical="center"/>
    </xf>
    <xf numFmtId="1" fontId="33" fillId="8" borderId="48" xfId="0" applyNumberFormat="1" applyFont="1" applyFill="1" applyBorder="1" applyAlignment="1">
      <alignment horizontal="center" vertical="center"/>
    </xf>
    <xf numFmtId="0" fontId="26" fillId="0" borderId="82" xfId="0" applyFont="1" applyBorder="1" applyAlignment="1">
      <alignment vertical="center" wrapText="1"/>
    </xf>
    <xf numFmtId="1" fontId="33" fillId="8" borderId="91" xfId="0" applyNumberFormat="1" applyFont="1" applyFill="1" applyBorder="1" applyAlignment="1">
      <alignment horizontal="center" vertical="center"/>
    </xf>
    <xf numFmtId="1" fontId="22" fillId="7" borderId="0" xfId="0" applyNumberFormat="1" applyFont="1" applyFill="1" applyAlignment="1">
      <alignment wrapText="1"/>
    </xf>
    <xf numFmtId="1" fontId="33" fillId="8" borderId="40" xfId="0" applyNumberFormat="1" applyFont="1" applyFill="1" applyBorder="1" applyAlignment="1">
      <alignment horizontal="center" vertical="center" wrapText="1"/>
    </xf>
    <xf numFmtId="1" fontId="33" fillId="8" borderId="48" xfId="0" applyNumberFormat="1" applyFont="1" applyFill="1" applyBorder="1" applyAlignment="1">
      <alignment horizontal="center" vertical="center" wrapText="1"/>
    </xf>
    <xf numFmtId="1" fontId="22" fillId="7" borderId="0" xfId="0" applyNumberFormat="1" applyFont="1" applyFill="1" applyAlignment="1">
      <alignment horizontal="left" vertical="center" wrapText="1"/>
    </xf>
    <xf numFmtId="1" fontId="22" fillId="0" borderId="0" xfId="0" applyNumberFormat="1" applyFont="1" applyFill="1" applyAlignment="1">
      <alignment wrapText="1"/>
    </xf>
    <xf numFmtId="1" fontId="22" fillId="7" borderId="0" xfId="0" applyNumberFormat="1" applyFont="1" applyFill="1" applyAlignment="1">
      <alignment horizontal="left" wrapText="1"/>
    </xf>
    <xf numFmtId="1" fontId="22" fillId="8" borderId="40" xfId="0" applyNumberFormat="1" applyFont="1" applyFill="1" applyBorder="1" applyAlignment="1">
      <alignment horizontal="center" vertical="center" wrapText="1"/>
    </xf>
    <xf numFmtId="1" fontId="24" fillId="8" borderId="40" xfId="0" applyNumberFormat="1" applyFont="1" applyFill="1" applyBorder="1" applyAlignment="1">
      <alignment horizontal="center" vertical="center"/>
    </xf>
    <xf numFmtId="1" fontId="36" fillId="8" borderId="40" xfId="0" applyNumberFormat="1" applyFont="1" applyFill="1" applyBorder="1" applyAlignment="1">
      <alignment horizontal="center" vertical="center"/>
    </xf>
    <xf numFmtId="1" fontId="24" fillId="8" borderId="48" xfId="0" applyNumberFormat="1" applyFont="1" applyFill="1" applyBorder="1" applyAlignment="1">
      <alignment horizontal="center" vertical="center"/>
    </xf>
    <xf numFmtId="1" fontId="22" fillId="0" borderId="0" xfId="0" applyNumberFormat="1" applyFont="1" applyFill="1" applyAlignment="1">
      <alignment horizontal="left" wrapText="1"/>
    </xf>
    <xf numFmtId="1" fontId="20" fillId="7" borderId="0" xfId="0" applyNumberFormat="1" applyFont="1" applyFill="1" applyAlignment="1">
      <alignment wrapText="1"/>
    </xf>
    <xf numFmtId="1" fontId="20" fillId="0" borderId="0" xfId="0" applyNumberFormat="1" applyFont="1" applyFill="1" applyAlignment="1">
      <alignment wrapText="1"/>
    </xf>
    <xf numFmtId="1" fontId="34" fillId="7" borderId="0" xfId="0" applyNumberFormat="1" applyFont="1" applyFill="1" applyAlignment="1">
      <alignment horizontal="center" vertical="center" wrapText="1"/>
    </xf>
    <xf numFmtId="1" fontId="40" fillId="7" borderId="0" xfId="0" applyNumberFormat="1" applyFont="1" applyFill="1" applyAlignment="1">
      <alignment horizontal="center" wrapText="1"/>
    </xf>
    <xf numFmtId="1" fontId="23" fillId="10" borderId="46" xfId="0" applyNumberFormat="1" applyFont="1" applyFill="1" applyBorder="1" applyAlignment="1">
      <alignment horizontal="center" vertical="center" readingOrder="1"/>
    </xf>
    <xf numFmtId="1" fontId="23" fillId="10" borderId="81" xfId="0" applyNumberFormat="1" applyFont="1" applyFill="1" applyBorder="1" applyAlignment="1">
      <alignment horizontal="left" vertical="center" wrapText="1" readingOrder="1"/>
    </xf>
    <xf numFmtId="1" fontId="23" fillId="10" borderId="19" xfId="0" applyNumberFormat="1" applyFont="1" applyFill="1" applyBorder="1" applyAlignment="1">
      <alignment horizontal="left" vertical="center" wrapText="1" readingOrder="1"/>
    </xf>
    <xf numFmtId="1" fontId="23" fillId="10" borderId="19" xfId="0" applyNumberFormat="1" applyFont="1" applyFill="1" applyBorder="1" applyAlignment="1">
      <alignment horizontal="center" vertical="center" wrapText="1" readingOrder="1"/>
    </xf>
    <xf numFmtId="1" fontId="4" fillId="9" borderId="60" xfId="0" applyNumberFormat="1" applyFont="1" applyFill="1" applyBorder="1" applyAlignment="1">
      <alignment horizontal="center" vertical="center" wrapText="1" readingOrder="1"/>
    </xf>
    <xf numFmtId="1" fontId="46" fillId="9" borderId="39" xfId="0" applyNumberFormat="1" applyFont="1" applyFill="1" applyBorder="1" applyAlignment="1">
      <alignment horizontal="center" vertical="center" wrapText="1" readingOrder="1"/>
    </xf>
    <xf numFmtId="1" fontId="46" fillId="9" borderId="15" xfId="0" applyNumberFormat="1" applyFont="1" applyFill="1" applyBorder="1" applyAlignment="1">
      <alignment horizontal="center" vertical="center" wrapText="1" readingOrder="1"/>
    </xf>
    <xf numFmtId="1" fontId="46" fillId="9" borderId="40" xfId="0" applyNumberFormat="1" applyFont="1" applyFill="1" applyBorder="1" applyAlignment="1">
      <alignment horizontal="center" vertical="center" wrapText="1" readingOrder="1"/>
    </xf>
    <xf numFmtId="1" fontId="46" fillId="9" borderId="68" xfId="0" applyNumberFormat="1" applyFont="1" applyFill="1" applyBorder="1" applyAlignment="1">
      <alignment horizontal="center" vertical="center" wrapText="1" readingOrder="1"/>
    </xf>
    <xf numFmtId="1" fontId="46" fillId="9" borderId="55" xfId="0" applyNumberFormat="1" applyFont="1" applyFill="1" applyBorder="1" applyAlignment="1">
      <alignment horizontal="center" vertical="center" wrapText="1" readingOrder="1"/>
    </xf>
    <xf numFmtId="1" fontId="46" fillId="9" borderId="80" xfId="0" applyNumberFormat="1" applyFont="1" applyFill="1" applyBorder="1" applyAlignment="1">
      <alignment horizontal="center" vertical="center" wrapText="1" readingOrder="1"/>
    </xf>
    <xf numFmtId="1" fontId="23" fillId="10" borderId="39" xfId="0" applyNumberFormat="1" applyFont="1" applyFill="1" applyBorder="1" applyAlignment="1">
      <alignment horizontal="center" vertical="center" wrapText="1" readingOrder="1"/>
    </xf>
    <xf numFmtId="1" fontId="23" fillId="10" borderId="15" xfId="0" applyNumberFormat="1" applyFont="1" applyFill="1" applyBorder="1" applyAlignment="1">
      <alignment horizontal="center" vertical="center" wrapText="1" readingOrder="1"/>
    </xf>
    <xf numFmtId="1" fontId="4" fillId="9" borderId="40" xfId="0" applyNumberFormat="1" applyFont="1" applyFill="1" applyBorder="1" applyAlignment="1">
      <alignment horizontal="center" vertical="center" wrapText="1" readingOrder="1"/>
    </xf>
    <xf numFmtId="1" fontId="33" fillId="8" borderId="50" xfId="0" applyNumberFormat="1" applyFont="1" applyFill="1" applyBorder="1" applyAlignment="1">
      <alignment horizontal="center" vertical="center" wrapText="1"/>
    </xf>
    <xf numFmtId="1" fontId="33" fillId="9" borderId="39" xfId="0" applyNumberFormat="1" applyFont="1" applyFill="1" applyBorder="1" applyAlignment="1">
      <alignment horizontal="center" vertical="center" wrapText="1"/>
    </xf>
    <xf numFmtId="1" fontId="33" fillId="9" borderId="15" xfId="0" applyNumberFormat="1" applyFont="1" applyFill="1" applyBorder="1" applyAlignment="1">
      <alignment horizontal="center" vertical="center" wrapText="1"/>
    </xf>
    <xf numFmtId="1" fontId="33" fillId="9" borderId="40" xfId="0" applyNumberFormat="1" applyFont="1" applyFill="1" applyBorder="1" applyAlignment="1">
      <alignment horizontal="center" vertical="center" wrapText="1"/>
    </xf>
    <xf numFmtId="1" fontId="26" fillId="8" borderId="60" xfId="0" applyNumberFormat="1" applyFont="1" applyFill="1" applyBorder="1" applyAlignment="1">
      <alignment horizontal="center" vertical="center"/>
    </xf>
    <xf numFmtId="1" fontId="25" fillId="7" borderId="57" xfId="0" applyNumberFormat="1" applyFont="1" applyFill="1" applyBorder="1" applyAlignment="1">
      <alignment horizontal="center" vertical="center"/>
    </xf>
    <xf numFmtId="1" fontId="25" fillId="7" borderId="81" xfId="0" applyNumberFormat="1" applyFont="1" applyFill="1" applyBorder="1" applyAlignment="1">
      <alignment horizontal="center" vertical="center"/>
    </xf>
    <xf numFmtId="1" fontId="25" fillId="8" borderId="60" xfId="0" applyNumberFormat="1" applyFont="1" applyFill="1" applyBorder="1" applyAlignment="1">
      <alignment horizontal="center" vertical="center"/>
    </xf>
    <xf numFmtId="1" fontId="33" fillId="9" borderId="89" xfId="0" applyNumberFormat="1" applyFont="1" applyFill="1" applyBorder="1" applyAlignment="1">
      <alignment horizontal="center" vertical="center" wrapText="1"/>
    </xf>
    <xf numFmtId="1" fontId="25" fillId="7" borderId="39" xfId="0" applyNumberFormat="1" applyFont="1" applyFill="1" applyBorder="1" applyAlignment="1">
      <alignment horizontal="center" vertical="center"/>
    </xf>
    <xf numFmtId="1" fontId="36" fillId="8" borderId="15" xfId="0" applyNumberFormat="1" applyFont="1" applyFill="1" applyBorder="1" applyAlignment="1">
      <alignment horizontal="center" vertical="center" wrapText="1"/>
    </xf>
    <xf numFmtId="1" fontId="25" fillId="7" borderId="15" xfId="0" applyNumberFormat="1" applyFont="1" applyFill="1" applyBorder="1" applyAlignment="1">
      <alignment horizontal="center" vertical="center"/>
    </xf>
    <xf numFmtId="1" fontId="25" fillId="7" borderId="50" xfId="0" applyNumberFormat="1" applyFont="1" applyFill="1" applyBorder="1" applyAlignment="1">
      <alignment horizontal="center" vertical="center"/>
    </xf>
    <xf numFmtId="1" fontId="24" fillId="8" borderId="15" xfId="0" applyNumberFormat="1" applyFont="1" applyFill="1" applyBorder="1" applyAlignment="1">
      <alignment horizontal="center" vertical="center"/>
    </xf>
    <xf numFmtId="1" fontId="25" fillId="8" borderId="91" xfId="0" applyNumberFormat="1" applyFont="1" applyFill="1" applyBorder="1" applyAlignment="1">
      <alignment horizontal="center" vertical="center"/>
    </xf>
    <xf numFmtId="1" fontId="24" fillId="9" borderId="95" xfId="0" applyNumberFormat="1" applyFont="1" applyFill="1" applyBorder="1" applyAlignment="1">
      <alignment horizontal="center" vertical="center"/>
    </xf>
    <xf numFmtId="1" fontId="24" fillId="9" borderId="89" xfId="0" applyNumberFormat="1" applyFont="1" applyFill="1" applyBorder="1" applyAlignment="1">
      <alignment horizontal="center" vertical="center"/>
    </xf>
    <xf numFmtId="1" fontId="24" fillId="9" borderId="40" xfId="0" applyNumberFormat="1" applyFont="1" applyFill="1" applyBorder="1" applyAlignment="1">
      <alignment horizontal="center" vertical="center"/>
    </xf>
    <xf numFmtId="1" fontId="26" fillId="7" borderId="57" xfId="0" applyNumberFormat="1" applyFont="1" applyFill="1" applyBorder="1" applyAlignment="1">
      <alignment horizontal="center" vertical="center"/>
    </xf>
    <xf numFmtId="1" fontId="26" fillId="7" borderId="15" xfId="0" applyNumberFormat="1" applyFont="1" applyFill="1" applyBorder="1" applyAlignment="1">
      <alignment horizontal="center" vertical="center"/>
    </xf>
    <xf numFmtId="1" fontId="25" fillId="8" borderId="50" xfId="0" applyNumberFormat="1" applyFont="1" applyFill="1" applyBorder="1" applyAlignment="1">
      <alignment horizontal="center" vertical="center"/>
    </xf>
    <xf numFmtId="1" fontId="25" fillId="8" borderId="40" xfId="0" applyNumberFormat="1" applyFont="1" applyFill="1" applyBorder="1" applyAlignment="1">
      <alignment horizontal="center" vertical="center"/>
    </xf>
    <xf numFmtId="1" fontId="24" fillId="8" borderId="50" xfId="0" applyNumberFormat="1" applyFont="1" applyFill="1" applyBorder="1" applyAlignment="1">
      <alignment horizontal="center" vertical="center"/>
    </xf>
    <xf numFmtId="1" fontId="27" fillId="7" borderId="57" xfId="0" applyNumberFormat="1" applyFont="1" applyFill="1" applyBorder="1" applyAlignment="1">
      <alignment horizontal="center" vertical="center" wrapText="1"/>
    </xf>
    <xf numFmtId="1" fontId="27" fillId="7" borderId="15" xfId="0" applyNumberFormat="1" applyFont="1" applyFill="1" applyBorder="1" applyAlignment="1">
      <alignment horizontal="center" vertical="center" wrapText="1"/>
    </xf>
    <xf numFmtId="1" fontId="27" fillId="8" borderId="50" xfId="0" applyNumberFormat="1" applyFont="1" applyFill="1" applyBorder="1" applyAlignment="1">
      <alignment horizontal="center" vertical="center" wrapText="1"/>
    </xf>
    <xf numFmtId="1" fontId="27" fillId="7" borderId="39" xfId="0" applyNumberFormat="1" applyFont="1" applyFill="1" applyBorder="1" applyAlignment="1">
      <alignment horizontal="center" vertical="center" wrapText="1"/>
    </xf>
    <xf numFmtId="1" fontId="27" fillId="8" borderId="40" xfId="0" applyNumberFormat="1" applyFont="1" applyFill="1" applyBorder="1" applyAlignment="1">
      <alignment horizontal="center" vertical="center" wrapText="1"/>
    </xf>
    <xf numFmtId="1" fontId="36" fillId="8" borderId="40" xfId="0" applyNumberFormat="1" applyFont="1" applyFill="1" applyBorder="1" applyAlignment="1">
      <alignment horizontal="center" vertical="center" wrapText="1"/>
    </xf>
    <xf numFmtId="1" fontId="27" fillId="7" borderId="50" xfId="0" applyNumberFormat="1" applyFont="1" applyFill="1" applyBorder="1" applyAlignment="1">
      <alignment horizontal="center" vertical="center" wrapText="1"/>
    </xf>
    <xf numFmtId="1" fontId="27" fillId="8" borderId="91" xfId="0" applyNumberFormat="1" applyFont="1" applyFill="1" applyBorder="1" applyAlignment="1">
      <alignment horizontal="center" vertical="center" wrapText="1"/>
    </xf>
    <xf numFmtId="1" fontId="26" fillId="7" borderId="57" xfId="0" applyNumberFormat="1" applyFont="1" applyFill="1" applyBorder="1" applyAlignment="1">
      <alignment horizontal="center" vertical="center" wrapText="1"/>
    </xf>
    <xf numFmtId="1" fontId="26" fillId="7" borderId="15" xfId="0" applyNumberFormat="1" applyFont="1" applyFill="1" applyBorder="1" applyAlignment="1">
      <alignment horizontal="center" vertical="center" wrapText="1"/>
    </xf>
    <xf numFmtId="1" fontId="26" fillId="8" borderId="40" xfId="0" applyNumberFormat="1" applyFont="1" applyFill="1" applyBorder="1" applyAlignment="1">
      <alignment horizontal="center" vertical="center" wrapText="1"/>
    </xf>
    <xf numFmtId="1" fontId="36" fillId="8" borderId="50" xfId="0" applyNumberFormat="1" applyFont="1" applyFill="1" applyBorder="1" applyAlignment="1">
      <alignment horizontal="center" vertical="center"/>
    </xf>
    <xf numFmtId="1" fontId="24" fillId="8" borderId="65" xfId="0" applyNumberFormat="1" applyFont="1" applyFill="1" applyBorder="1" applyAlignment="1">
      <alignment horizontal="center" vertical="center"/>
    </xf>
    <xf numFmtId="1" fontId="26" fillId="7" borderId="49" xfId="0" applyNumberFormat="1" applyFont="1" applyFill="1" applyBorder="1" applyAlignment="1">
      <alignment horizontal="center" vertical="center"/>
    </xf>
    <xf numFmtId="1" fontId="27" fillId="7" borderId="49" xfId="0" applyNumberFormat="1" applyFont="1" applyFill="1" applyBorder="1" applyAlignment="1">
      <alignment horizontal="center" vertical="center" wrapText="1"/>
    </xf>
    <xf numFmtId="1" fontId="27" fillId="8" borderId="65" xfId="0" applyNumberFormat="1" applyFont="1" applyFill="1" applyBorder="1" applyAlignment="1">
      <alignment horizontal="center" vertical="center" wrapText="1"/>
    </xf>
    <xf numFmtId="1" fontId="27" fillId="7" borderId="47" xfId="0" applyNumberFormat="1" applyFont="1" applyFill="1" applyBorder="1" applyAlignment="1">
      <alignment horizontal="center" vertical="center" wrapText="1"/>
    </xf>
    <xf numFmtId="1" fontId="27" fillId="8" borderId="48" xfId="0" applyNumberFormat="1" applyFont="1" applyFill="1" applyBorder="1" applyAlignment="1">
      <alignment horizontal="center" vertical="center" wrapText="1"/>
    </xf>
    <xf numFmtId="1" fontId="27" fillId="7" borderId="64" xfId="0" applyNumberFormat="1" applyFont="1" applyFill="1" applyBorder="1" applyAlignment="1">
      <alignment horizontal="center" vertical="center" wrapText="1"/>
    </xf>
    <xf numFmtId="1" fontId="33" fillId="9" borderId="90" xfId="0" applyNumberFormat="1" applyFont="1" applyFill="1" applyBorder="1" applyAlignment="1">
      <alignment horizontal="center" vertical="center" wrapText="1"/>
    </xf>
    <xf numFmtId="1" fontId="36" fillId="8" borderId="48" xfId="0" applyNumberFormat="1" applyFont="1" applyFill="1" applyBorder="1" applyAlignment="1">
      <alignment horizontal="center" vertical="center" wrapText="1"/>
    </xf>
    <xf numFmtId="1" fontId="27" fillId="7" borderId="65" xfId="0" applyNumberFormat="1" applyFont="1" applyFill="1" applyBorder="1" applyAlignment="1">
      <alignment horizontal="center" vertical="center" wrapText="1"/>
    </xf>
    <xf numFmtId="1" fontId="27" fillId="8" borderId="92" xfId="0" applyNumberFormat="1" applyFont="1" applyFill="1" applyBorder="1" applyAlignment="1">
      <alignment horizontal="center" vertical="center" wrapText="1"/>
    </xf>
    <xf numFmtId="1" fontId="24" fillId="9" borderId="48" xfId="0" applyNumberFormat="1" applyFont="1" applyFill="1" applyBorder="1" applyAlignment="1">
      <alignment horizontal="center" vertical="center"/>
    </xf>
    <xf numFmtId="1" fontId="35" fillId="0" borderId="0" xfId="0" applyNumberFormat="1" applyFont="1" applyAlignment="1">
      <alignment horizontal="center" vertical="center" wrapText="1"/>
    </xf>
    <xf numFmtId="1" fontId="40" fillId="7" borderId="0" xfId="0" applyNumberFormat="1" applyFont="1" applyFill="1" applyAlignment="1">
      <alignment horizontal="center" vertical="center" wrapText="1"/>
    </xf>
    <xf numFmtId="1" fontId="0" fillId="0" borderId="0" xfId="0" applyNumberFormat="1" applyAlignment="1">
      <alignment vertical="center" wrapText="1"/>
    </xf>
    <xf numFmtId="1" fontId="23" fillId="8" borderId="58" xfId="0" applyNumberFormat="1" applyFont="1" applyFill="1" applyBorder="1" applyAlignment="1">
      <alignment horizontal="center" vertical="center" wrapText="1" readingOrder="1"/>
    </xf>
    <xf numFmtId="1" fontId="23" fillId="10" borderId="68" xfId="0" applyNumberFormat="1" applyFont="1" applyFill="1" applyBorder="1" applyAlignment="1">
      <alignment horizontal="center" vertical="center" wrapText="1" readingOrder="1"/>
    </xf>
    <xf numFmtId="1" fontId="23" fillId="10" borderId="55" xfId="0" applyNumberFormat="1" applyFont="1" applyFill="1" applyBorder="1" applyAlignment="1">
      <alignment horizontal="center" vertical="center" wrapText="1" readingOrder="1"/>
    </xf>
    <xf numFmtId="1" fontId="46" fillId="9" borderId="58" xfId="0" applyNumberFormat="1" applyFont="1" applyFill="1" applyBorder="1" applyAlignment="1">
      <alignment horizontal="center" vertical="center" wrapText="1" readingOrder="1"/>
    </xf>
    <xf numFmtId="1" fontId="31" fillId="8" borderId="40" xfId="0" applyNumberFormat="1" applyFont="1" applyFill="1" applyBorder="1" applyAlignment="1">
      <alignment horizontal="center" vertical="center"/>
    </xf>
    <xf numFmtId="1" fontId="28" fillId="0" borderId="57" xfId="0" applyNumberFormat="1" applyFont="1" applyBorder="1" applyAlignment="1">
      <alignment horizontal="center" vertical="center"/>
    </xf>
    <xf numFmtId="1" fontId="28" fillId="0" borderId="15" xfId="0" applyNumberFormat="1" applyFont="1" applyBorder="1" applyAlignment="1">
      <alignment horizontal="center" vertical="center"/>
    </xf>
    <xf numFmtId="1" fontId="31" fillId="8" borderId="50" xfId="0" applyNumberFormat="1" applyFont="1" applyFill="1" applyBorder="1" applyAlignment="1">
      <alignment horizontal="center" vertical="center"/>
    </xf>
    <xf numFmtId="1" fontId="28" fillId="0" borderId="39" xfId="0" applyNumberFormat="1" applyFont="1" applyBorder="1" applyAlignment="1">
      <alignment horizontal="center" vertical="center"/>
    </xf>
    <xf numFmtId="1" fontId="31" fillId="8" borderId="89" xfId="0" applyNumberFormat="1" applyFont="1" applyFill="1" applyBorder="1" applyAlignment="1">
      <alignment horizontal="center" vertical="center"/>
    </xf>
    <xf numFmtId="1" fontId="31" fillId="9" borderId="39" xfId="0" applyNumberFormat="1" applyFont="1" applyFill="1" applyBorder="1" applyAlignment="1">
      <alignment horizontal="center" vertical="center" wrapText="1"/>
    </xf>
    <xf numFmtId="1" fontId="31" fillId="9" borderId="15" xfId="0" applyNumberFormat="1" applyFont="1" applyFill="1" applyBorder="1" applyAlignment="1">
      <alignment horizontal="center" vertical="center" wrapText="1"/>
    </xf>
    <xf numFmtId="1" fontId="31" fillId="9" borderId="40" xfId="0" applyNumberFormat="1" applyFont="1" applyFill="1" applyBorder="1" applyAlignment="1">
      <alignment horizontal="center" vertical="center" wrapText="1"/>
    </xf>
    <xf numFmtId="1" fontId="32" fillId="0" borderId="57" xfId="0" applyNumberFormat="1" applyFont="1" applyFill="1" applyBorder="1" applyAlignment="1">
      <alignment horizontal="center" vertical="center" wrapText="1"/>
    </xf>
    <xf numFmtId="1" fontId="30" fillId="0" borderId="57"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1" fontId="30" fillId="0" borderId="39" xfId="0" applyNumberFormat="1" applyFont="1" applyBorder="1" applyAlignment="1">
      <alignment horizontal="center" vertical="center" wrapText="1"/>
    </xf>
    <xf numFmtId="1" fontId="32" fillId="8" borderId="50" xfId="0" applyNumberFormat="1" applyFont="1" applyFill="1" applyBorder="1" applyAlignment="1">
      <alignment horizontal="center" vertical="center" wrapText="1"/>
    </xf>
    <xf numFmtId="1" fontId="28" fillId="0" borderId="64" xfId="0" applyNumberFormat="1" applyFont="1" applyBorder="1" applyAlignment="1">
      <alignment horizontal="center" vertical="center"/>
    </xf>
    <xf numFmtId="1" fontId="28" fillId="0" borderId="49" xfId="0" applyNumberFormat="1" applyFont="1" applyBorder="1" applyAlignment="1">
      <alignment horizontal="center" vertical="center"/>
    </xf>
    <xf numFmtId="1" fontId="28" fillId="0" borderId="47" xfId="0" applyNumberFormat="1" applyFont="1" applyBorder="1" applyAlignment="1">
      <alignment horizontal="center" vertical="center"/>
    </xf>
    <xf numFmtId="1" fontId="30" fillId="0" borderId="64" xfId="0" applyNumberFormat="1" applyFont="1" applyBorder="1" applyAlignment="1">
      <alignment horizontal="center" vertical="center" wrapText="1"/>
    </xf>
    <xf numFmtId="1" fontId="30" fillId="0" borderId="49" xfId="0" applyNumberFormat="1" applyFont="1" applyBorder="1" applyAlignment="1">
      <alignment horizontal="center" vertical="center" wrapText="1"/>
    </xf>
    <xf numFmtId="1" fontId="32" fillId="8" borderId="65" xfId="0" applyNumberFormat="1" applyFont="1" applyFill="1" applyBorder="1" applyAlignment="1">
      <alignment horizontal="center" vertical="center" wrapText="1"/>
    </xf>
    <xf numFmtId="1" fontId="30" fillId="0" borderId="47" xfId="0" applyNumberFormat="1" applyFont="1" applyBorder="1" applyAlignment="1">
      <alignment horizontal="center" vertical="center" wrapText="1"/>
    </xf>
    <xf numFmtId="1" fontId="31" fillId="8" borderId="65" xfId="0" applyNumberFormat="1" applyFont="1" applyFill="1" applyBorder="1" applyAlignment="1">
      <alignment horizontal="center" vertical="center"/>
    </xf>
    <xf numFmtId="1" fontId="48" fillId="8" borderId="40" xfId="0" applyNumberFormat="1" applyFont="1" applyFill="1" applyBorder="1" applyAlignment="1">
      <alignment horizontal="center" vertical="center"/>
    </xf>
    <xf numFmtId="1" fontId="47" fillId="0" borderId="57" xfId="0" applyNumberFormat="1" applyFont="1" applyBorder="1" applyAlignment="1">
      <alignment horizontal="center" vertical="center"/>
    </xf>
    <xf numFmtId="1" fontId="47" fillId="0" borderId="15" xfId="0" applyNumberFormat="1" applyFont="1" applyBorder="1" applyAlignment="1">
      <alignment horizontal="center" vertical="center" wrapText="1"/>
    </xf>
    <xf numFmtId="1" fontId="48" fillId="8" borderId="50" xfId="0" applyNumberFormat="1" applyFont="1" applyFill="1" applyBorder="1" applyAlignment="1">
      <alignment horizontal="center" vertical="center" wrapText="1"/>
    </xf>
    <xf numFmtId="1" fontId="47" fillId="0" borderId="39" xfId="0" applyNumberFormat="1" applyFont="1" applyBorder="1" applyAlignment="1">
      <alignment horizontal="center" vertical="center" wrapText="1"/>
    </xf>
    <xf numFmtId="1" fontId="48" fillId="8" borderId="40" xfId="0" applyNumberFormat="1" applyFont="1" applyFill="1" applyBorder="1" applyAlignment="1">
      <alignment horizontal="center" vertical="center" wrapText="1"/>
    </xf>
    <xf numFmtId="1" fontId="47" fillId="0" borderId="89" xfId="0" applyNumberFormat="1" applyFont="1" applyBorder="1" applyAlignment="1">
      <alignment horizontal="center" vertical="center" wrapText="1"/>
    </xf>
    <xf numFmtId="1" fontId="47" fillId="0" borderId="57" xfId="0" applyNumberFormat="1" applyFont="1" applyBorder="1" applyAlignment="1">
      <alignment horizontal="center" vertical="center" wrapText="1"/>
    </xf>
    <xf numFmtId="1" fontId="47" fillId="0" borderId="15" xfId="0" applyNumberFormat="1" applyFont="1" applyBorder="1" applyAlignment="1">
      <alignment horizontal="center" vertical="center"/>
    </xf>
    <xf numFmtId="1" fontId="47" fillId="0" borderId="39" xfId="0" applyNumberFormat="1" applyFont="1" applyBorder="1" applyAlignment="1">
      <alignment horizontal="center" vertical="center"/>
    </xf>
    <xf numFmtId="1" fontId="47" fillId="0" borderId="89" xfId="0" applyNumberFormat="1" applyFont="1" applyBorder="1" applyAlignment="1">
      <alignment horizontal="center" vertical="center"/>
    </xf>
    <xf numFmtId="1" fontId="48" fillId="8" borderId="50" xfId="0" applyNumberFormat="1" applyFont="1" applyFill="1" applyBorder="1" applyAlignment="1">
      <alignment horizontal="center" vertical="center"/>
    </xf>
    <xf numFmtId="1" fontId="47" fillId="0" borderId="64" xfId="0" applyNumberFormat="1" applyFont="1" applyBorder="1" applyAlignment="1">
      <alignment horizontal="center" vertical="center" wrapText="1"/>
    </xf>
    <xf numFmtId="1" fontId="47" fillId="0" borderId="49" xfId="0" applyNumberFormat="1" applyFont="1" applyBorder="1" applyAlignment="1">
      <alignment horizontal="center" vertical="center" wrapText="1"/>
    </xf>
    <xf numFmtId="1" fontId="47" fillId="0" borderId="47" xfId="0" applyNumberFormat="1" applyFont="1" applyBorder="1" applyAlignment="1">
      <alignment horizontal="center" vertical="center" wrapText="1"/>
    </xf>
    <xf numFmtId="1" fontId="47" fillId="0" borderId="90" xfId="0" applyNumberFormat="1" applyFont="1" applyBorder="1" applyAlignment="1">
      <alignment horizontal="center" vertical="center" wrapText="1"/>
    </xf>
    <xf numFmtId="1" fontId="1" fillId="0" borderId="0" xfId="0" applyNumberFormat="1" applyFont="1" applyAlignment="1">
      <alignment vertical="center" wrapText="1"/>
    </xf>
    <xf numFmtId="1" fontId="28" fillId="7" borderId="39" xfId="0" applyNumberFormat="1" applyFont="1" applyFill="1" applyBorder="1" applyAlignment="1">
      <alignment horizontal="center" vertical="center" wrapText="1"/>
    </xf>
    <xf numFmtId="1" fontId="28" fillId="7" borderId="47" xfId="0" applyNumberFormat="1" applyFont="1" applyFill="1" applyBorder="1" applyAlignment="1">
      <alignment horizontal="center" vertical="center" wrapText="1"/>
    </xf>
    <xf numFmtId="1" fontId="28" fillId="0" borderId="0" xfId="0" applyNumberFormat="1" applyFont="1" applyAlignment="1">
      <alignment horizontal="left" vertical="center" wrapText="1"/>
    </xf>
    <xf numFmtId="1" fontId="0" fillId="0" borderId="0" xfId="0" applyNumberFormat="1" applyAlignment="1">
      <alignment horizontal="center" vertical="center" wrapText="1"/>
    </xf>
    <xf numFmtId="1" fontId="1" fillId="0" borderId="0" xfId="0" applyNumberFormat="1" applyFont="1" applyAlignment="1">
      <alignment horizontal="center" vertical="center" wrapText="1"/>
    </xf>
    <xf numFmtId="1" fontId="28" fillId="7" borderId="0" xfId="0" applyNumberFormat="1" applyFont="1" applyFill="1" applyAlignment="1">
      <alignment horizontal="left" vertical="center" wrapText="1"/>
    </xf>
    <xf numFmtId="1" fontId="0" fillId="7" borderId="0" xfId="0" applyNumberFormat="1" applyFill="1" applyAlignment="1">
      <alignment horizontal="center" vertical="center" wrapText="1"/>
    </xf>
    <xf numFmtId="1" fontId="1" fillId="7" borderId="0" xfId="0" applyNumberFormat="1" applyFont="1" applyFill="1" applyAlignment="1">
      <alignment horizontal="center" vertical="center" wrapText="1"/>
    </xf>
    <xf numFmtId="1" fontId="0" fillId="7" borderId="0" xfId="0" applyNumberFormat="1" applyFill="1" applyAlignment="1">
      <alignment vertical="center" wrapText="1"/>
    </xf>
    <xf numFmtId="1" fontId="1" fillId="7" borderId="0" xfId="0" applyNumberFormat="1" applyFont="1" applyFill="1" applyAlignment="1">
      <alignment vertical="center" wrapText="1"/>
    </xf>
    <xf numFmtId="1" fontId="35" fillId="7" borderId="0" xfId="0" applyNumberFormat="1" applyFont="1" applyFill="1" applyAlignment="1">
      <alignment horizontal="center" vertical="center" wrapText="1"/>
    </xf>
    <xf numFmtId="1" fontId="29" fillId="10" borderId="19" xfId="0" applyNumberFormat="1" applyFont="1" applyFill="1" applyBorder="1" applyAlignment="1">
      <alignment horizontal="center" vertical="center" wrapText="1" readingOrder="1"/>
    </xf>
    <xf numFmtId="1" fontId="33" fillId="9" borderId="60" xfId="0" applyNumberFormat="1" applyFont="1" applyFill="1" applyBorder="1" applyAlignment="1">
      <alignment horizontal="center" vertical="center"/>
    </xf>
    <xf numFmtId="1" fontId="23" fillId="8" borderId="80" xfId="0" applyNumberFormat="1" applyFont="1" applyFill="1" applyBorder="1" applyAlignment="1">
      <alignment horizontal="center" vertical="center" wrapText="1" readingOrder="1"/>
    </xf>
    <xf numFmtId="1" fontId="23" fillId="10" borderId="93" xfId="0" applyNumberFormat="1" applyFont="1" applyFill="1" applyBorder="1" applyAlignment="1">
      <alignment horizontal="center" vertical="center" wrapText="1" readingOrder="1"/>
    </xf>
    <xf numFmtId="1" fontId="23" fillId="9" borderId="68" xfId="0" applyNumberFormat="1" applyFont="1" applyFill="1" applyBorder="1" applyAlignment="1">
      <alignment horizontal="center" vertical="center" wrapText="1" readingOrder="1"/>
    </xf>
    <xf numFmtId="1" fontId="23" fillId="9" borderId="55" xfId="0" applyNumberFormat="1" applyFont="1" applyFill="1" applyBorder="1" applyAlignment="1">
      <alignment horizontal="center" vertical="center" wrapText="1" readingOrder="1"/>
    </xf>
    <xf numFmtId="1" fontId="23" fillId="9" borderId="58" xfId="0" applyNumberFormat="1" applyFont="1" applyFill="1" applyBorder="1" applyAlignment="1">
      <alignment horizontal="center" vertical="center" wrapText="1" readingOrder="1"/>
    </xf>
    <xf numFmtId="1" fontId="23" fillId="9" borderId="80" xfId="0" applyNumberFormat="1" applyFont="1" applyFill="1" applyBorder="1" applyAlignment="1">
      <alignment horizontal="center" vertical="center" wrapText="1" readingOrder="1"/>
    </xf>
    <xf numFmtId="1" fontId="23" fillId="8" borderId="15" xfId="0" applyNumberFormat="1" applyFont="1" applyFill="1" applyBorder="1" applyAlignment="1">
      <alignment horizontal="center" vertical="center" wrapText="1" readingOrder="1"/>
    </xf>
    <xf numFmtId="1" fontId="23" fillId="9" borderId="15" xfId="0" applyNumberFormat="1" applyFont="1" applyFill="1" applyBorder="1" applyAlignment="1">
      <alignment horizontal="center" vertical="center" wrapText="1" readingOrder="1"/>
    </xf>
    <xf numFmtId="1" fontId="23" fillId="9" borderId="50" xfId="0" applyNumberFormat="1" applyFont="1" applyFill="1" applyBorder="1" applyAlignment="1">
      <alignment horizontal="center" vertical="center" wrapText="1" readingOrder="1"/>
    </xf>
    <xf numFmtId="1" fontId="26" fillId="0" borderId="15" xfId="0" applyNumberFormat="1" applyFont="1" applyBorder="1" applyAlignment="1">
      <alignment horizontal="center" vertical="center"/>
    </xf>
    <xf numFmtId="1" fontId="26" fillId="0" borderId="39" xfId="0" applyNumberFormat="1" applyFont="1" applyBorder="1" applyAlignment="1">
      <alignment horizontal="center" vertical="center"/>
    </xf>
    <xf numFmtId="1" fontId="26" fillId="0" borderId="15" xfId="0" applyNumberFormat="1" applyFont="1" applyBorder="1" applyAlignment="1">
      <alignment horizontal="center" vertical="center" wrapText="1"/>
    </xf>
    <xf numFmtId="1" fontId="26" fillId="0" borderId="39" xfId="0" applyNumberFormat="1" applyFont="1" applyBorder="1" applyAlignment="1">
      <alignment horizontal="center" vertical="center" wrapText="1"/>
    </xf>
    <xf numFmtId="1" fontId="26" fillId="7" borderId="39" xfId="0" applyNumberFormat="1" applyFont="1" applyFill="1" applyBorder="1" applyAlignment="1">
      <alignment horizontal="center" vertical="center"/>
    </xf>
    <xf numFmtId="1" fontId="33" fillId="8" borderId="50" xfId="0" applyNumberFormat="1" applyFont="1" applyFill="1" applyBorder="1" applyAlignment="1">
      <alignment horizontal="center" vertical="center"/>
    </xf>
    <xf numFmtId="1" fontId="26" fillId="7" borderId="39" xfId="0" applyNumberFormat="1" applyFont="1" applyFill="1" applyBorder="1" applyAlignment="1">
      <alignment horizontal="center" vertical="center" wrapText="1"/>
    </xf>
    <xf numFmtId="1" fontId="26" fillId="0" borderId="57" xfId="0" applyNumberFormat="1" applyFont="1" applyBorder="1" applyAlignment="1">
      <alignment horizontal="center" vertical="center"/>
    </xf>
    <xf numFmtId="1" fontId="27" fillId="0" borderId="15" xfId="0" applyNumberFormat="1" applyFont="1" applyBorder="1" applyAlignment="1">
      <alignment horizontal="center" vertical="center" wrapText="1"/>
    </xf>
    <xf numFmtId="1" fontId="36" fillId="8" borderId="89" xfId="0" applyNumberFormat="1" applyFont="1" applyFill="1" applyBorder="1" applyAlignment="1">
      <alignment horizontal="center" vertical="center" wrapText="1"/>
    </xf>
    <xf numFmtId="1" fontId="33" fillId="9" borderId="50" xfId="0" applyNumberFormat="1" applyFont="1" applyFill="1" applyBorder="1" applyAlignment="1">
      <alignment horizontal="center" vertical="center" wrapText="1"/>
    </xf>
    <xf numFmtId="1" fontId="27" fillId="0" borderId="39" xfId="0" applyNumberFormat="1" applyFont="1" applyFill="1" applyBorder="1" applyAlignment="1">
      <alignment horizontal="center" vertical="center" wrapText="1"/>
    </xf>
    <xf numFmtId="1" fontId="36" fillId="8" borderId="50" xfId="0" applyNumberFormat="1" applyFont="1" applyFill="1" applyBorder="1" applyAlignment="1">
      <alignment horizontal="center" vertical="center" wrapText="1"/>
    </xf>
    <xf numFmtId="1" fontId="27" fillId="0" borderId="39" xfId="0" applyNumberFormat="1" applyFont="1" applyBorder="1" applyAlignment="1">
      <alignment horizontal="center" vertical="center" wrapText="1"/>
    </xf>
    <xf numFmtId="1" fontId="26" fillId="0" borderId="79" xfId="0" applyNumberFormat="1" applyFont="1" applyBorder="1" applyAlignment="1">
      <alignment horizontal="center" vertical="center"/>
    </xf>
    <xf numFmtId="1" fontId="26" fillId="0" borderId="44" xfId="0" applyNumberFormat="1" applyFont="1" applyBorder="1" applyAlignment="1">
      <alignment horizontal="center" vertical="center"/>
    </xf>
    <xf numFmtId="1" fontId="33" fillId="8" borderId="66" xfId="0" applyNumberFormat="1" applyFont="1" applyFill="1" applyBorder="1" applyAlignment="1">
      <alignment horizontal="center" vertical="center"/>
    </xf>
    <xf numFmtId="1" fontId="26" fillId="0" borderId="31" xfId="0" applyNumberFormat="1" applyFont="1" applyBorder="1" applyAlignment="1">
      <alignment horizontal="center" vertical="center"/>
    </xf>
    <xf numFmtId="1" fontId="33" fillId="8" borderId="15" xfId="0" applyNumberFormat="1" applyFont="1" applyFill="1" applyBorder="1" applyAlignment="1">
      <alignment horizontal="center" vertical="center"/>
    </xf>
    <xf numFmtId="1" fontId="27" fillId="0" borderId="44" xfId="0" applyNumberFormat="1" applyFont="1" applyBorder="1" applyAlignment="1">
      <alignment horizontal="center" vertical="center" wrapText="1"/>
    </xf>
    <xf numFmtId="1" fontId="33" fillId="9" borderId="40" xfId="0" applyNumberFormat="1" applyFont="1" applyFill="1" applyBorder="1" applyAlignment="1">
      <alignment horizontal="center" vertical="center"/>
    </xf>
    <xf numFmtId="1" fontId="27" fillId="0" borderId="57" xfId="0" applyNumberFormat="1" applyFont="1" applyBorder="1" applyAlignment="1">
      <alignment horizontal="center" vertical="center" wrapText="1"/>
    </xf>
    <xf numFmtId="1" fontId="26" fillId="0" borderId="57" xfId="0" applyNumberFormat="1" applyFont="1" applyFill="1" applyBorder="1" applyAlignment="1">
      <alignment horizontal="center" vertical="center"/>
    </xf>
    <xf numFmtId="1" fontId="26" fillId="0" borderId="15" xfId="0" applyNumberFormat="1" applyFont="1" applyFill="1" applyBorder="1" applyAlignment="1">
      <alignment horizontal="center" vertical="center"/>
    </xf>
    <xf numFmtId="1" fontId="26" fillId="0" borderId="57" xfId="0" applyNumberFormat="1" applyFont="1" applyBorder="1" applyAlignment="1">
      <alignment horizontal="center" vertical="center" wrapText="1"/>
    </xf>
    <xf numFmtId="1" fontId="26" fillId="0" borderId="39" xfId="0" applyNumberFormat="1" applyFont="1" applyBorder="1" applyAlignment="1">
      <alignment vertical="center" wrapText="1"/>
    </xf>
    <xf numFmtId="1" fontId="26" fillId="0" borderId="49" xfId="0" applyNumberFormat="1" applyFont="1" applyBorder="1" applyAlignment="1">
      <alignment horizontal="center" vertical="center"/>
    </xf>
    <xf numFmtId="1" fontId="26" fillId="0" borderId="47" xfId="0" applyNumberFormat="1" applyFont="1" applyBorder="1" applyAlignment="1">
      <alignment horizontal="center" vertical="center"/>
    </xf>
    <xf numFmtId="1" fontId="26" fillId="7" borderId="47" xfId="0" applyNumberFormat="1" applyFont="1" applyFill="1" applyBorder="1" applyAlignment="1">
      <alignment horizontal="center" vertical="center"/>
    </xf>
    <xf numFmtId="1" fontId="26" fillId="0" borderId="64" xfId="0" applyNumberFormat="1" applyFont="1" applyBorder="1" applyAlignment="1">
      <alignment horizontal="center" vertical="center" wrapText="1"/>
    </xf>
    <xf numFmtId="1" fontId="26" fillId="7" borderId="47" xfId="0" applyNumberFormat="1" applyFont="1" applyFill="1" applyBorder="1" applyAlignment="1">
      <alignment horizontal="center" vertical="center" wrapText="1"/>
    </xf>
    <xf numFmtId="1" fontId="27" fillId="0" borderId="64"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1" fontId="26" fillId="0" borderId="64" xfId="0" applyNumberFormat="1" applyFont="1" applyBorder="1" applyAlignment="1">
      <alignment horizontal="center" vertical="center"/>
    </xf>
    <xf numFmtId="1" fontId="27" fillId="0" borderId="47" xfId="0" applyNumberFormat="1" applyFont="1" applyFill="1" applyBorder="1" applyAlignment="1">
      <alignment horizontal="center" vertical="center" wrapText="1"/>
    </xf>
    <xf numFmtId="1" fontId="36" fillId="8" borderId="65" xfId="0" applyNumberFormat="1" applyFont="1" applyFill="1" applyBorder="1" applyAlignment="1">
      <alignment horizontal="center" vertical="center" wrapText="1"/>
    </xf>
    <xf numFmtId="1" fontId="33" fillId="8" borderId="65" xfId="0" applyNumberFormat="1" applyFont="1" applyFill="1" applyBorder="1" applyAlignment="1">
      <alignment horizontal="center" vertical="center"/>
    </xf>
    <xf numFmtId="1" fontId="33" fillId="9" borderId="48" xfId="0" applyNumberFormat="1" applyFont="1" applyFill="1" applyBorder="1" applyAlignment="1">
      <alignment horizontal="center" vertical="center"/>
    </xf>
    <xf numFmtId="1" fontId="26" fillId="7" borderId="0" xfId="0" applyNumberFormat="1" applyFont="1" applyFill="1"/>
    <xf numFmtId="1" fontId="26" fillId="0" borderId="0" xfId="0" applyNumberFormat="1" applyFont="1" applyAlignment="1">
      <alignment wrapText="1"/>
    </xf>
    <xf numFmtId="1" fontId="35" fillId="0" borderId="0" xfId="0" applyNumberFormat="1" applyFont="1" applyAlignment="1">
      <alignment horizontal="center"/>
    </xf>
    <xf numFmtId="1" fontId="37" fillId="7" borderId="0" xfId="0" applyNumberFormat="1" applyFont="1" applyFill="1" applyAlignment="1">
      <alignment horizontal="center" vertical="center" wrapText="1"/>
    </xf>
    <xf numFmtId="1" fontId="26" fillId="0" borderId="0" xfId="0" applyNumberFormat="1" applyFont="1"/>
    <xf numFmtId="1" fontId="33" fillId="0" borderId="0" xfId="0" applyNumberFormat="1" applyFont="1"/>
    <xf numFmtId="1" fontId="23" fillId="10" borderId="101" xfId="0" applyNumberFormat="1" applyFont="1" applyFill="1" applyBorder="1" applyAlignment="1">
      <alignment horizontal="left" vertical="center" wrapText="1" readingOrder="1"/>
    </xf>
    <xf numFmtId="1" fontId="23" fillId="10" borderId="85" xfId="0" applyNumberFormat="1" applyFont="1" applyFill="1" applyBorder="1" applyAlignment="1">
      <alignment horizontal="left" vertical="center" wrapText="1" readingOrder="1"/>
    </xf>
    <xf numFmtId="1" fontId="23" fillId="10" borderId="85" xfId="0" applyNumberFormat="1" applyFont="1" applyFill="1" applyBorder="1" applyAlignment="1">
      <alignment horizontal="center" vertical="center" wrapText="1" readingOrder="1"/>
    </xf>
    <xf numFmtId="1" fontId="4" fillId="9" borderId="87" xfId="0" applyNumberFormat="1" applyFont="1" applyFill="1" applyBorder="1" applyAlignment="1">
      <alignment horizontal="center" vertical="center" wrapText="1" readingOrder="1"/>
    </xf>
    <xf numFmtId="1" fontId="23" fillId="10" borderId="57" xfId="0" applyNumberFormat="1" applyFont="1" applyFill="1" applyBorder="1" applyAlignment="1">
      <alignment horizontal="center" vertical="center" wrapText="1" readingOrder="1"/>
    </xf>
    <xf numFmtId="1" fontId="23" fillId="8" borderId="50" xfId="0" applyNumberFormat="1" applyFont="1" applyFill="1" applyBorder="1" applyAlignment="1">
      <alignment horizontal="center" vertical="center" wrapText="1" readingOrder="1"/>
    </xf>
    <xf numFmtId="1" fontId="4" fillId="9" borderId="15" xfId="0" applyNumberFormat="1" applyFont="1" applyFill="1" applyBorder="1" applyAlignment="1">
      <alignment horizontal="center" vertical="center" wrapText="1" readingOrder="1"/>
    </xf>
    <xf numFmtId="1" fontId="26" fillId="0" borderId="95" xfId="0" applyNumberFormat="1" applyFont="1" applyBorder="1" applyAlignment="1">
      <alignment horizontal="center" vertical="center"/>
    </xf>
    <xf numFmtId="1" fontId="31" fillId="8" borderId="91" xfId="0" applyNumberFormat="1" applyFont="1" applyFill="1" applyBorder="1" applyAlignment="1">
      <alignment horizontal="center" vertical="center"/>
    </xf>
    <xf numFmtId="1" fontId="32" fillId="8" borderId="40" xfId="0" applyNumberFormat="1" applyFont="1" applyFill="1" applyBorder="1" applyAlignment="1">
      <alignment horizontal="center" vertical="center" wrapText="1"/>
    </xf>
    <xf numFmtId="1" fontId="32" fillId="9" borderId="39" xfId="0" applyNumberFormat="1" applyFont="1" applyFill="1" applyBorder="1" applyAlignment="1">
      <alignment horizontal="center" vertical="center" wrapText="1"/>
    </xf>
    <xf numFmtId="1" fontId="32" fillId="9" borderId="15" xfId="0" applyNumberFormat="1" applyFont="1" applyFill="1" applyBorder="1" applyAlignment="1">
      <alignment horizontal="center" vertical="center" wrapText="1"/>
    </xf>
    <xf numFmtId="1" fontId="32" fillId="9" borderId="50" xfId="0" applyNumberFormat="1" applyFont="1" applyFill="1" applyBorder="1" applyAlignment="1">
      <alignment horizontal="center" vertical="center" wrapText="1"/>
    </xf>
    <xf numFmtId="1" fontId="20" fillId="7" borderId="39" xfId="0" applyNumberFormat="1" applyFont="1" applyFill="1" applyBorder="1" applyAlignment="1">
      <alignment horizontal="center" vertical="center" wrapText="1"/>
    </xf>
    <xf numFmtId="1" fontId="20" fillId="0" borderId="15" xfId="0" applyNumberFormat="1" applyFont="1" applyBorder="1" applyAlignment="1">
      <alignment horizontal="center" vertical="center" wrapText="1"/>
    </xf>
    <xf numFmtId="1" fontId="20" fillId="0" borderId="57" xfId="0" applyNumberFormat="1" applyFont="1" applyBorder="1" applyAlignment="1">
      <alignment horizontal="center" vertical="center" wrapText="1"/>
    </xf>
    <xf numFmtId="1" fontId="22" fillId="8" borderId="50" xfId="0" applyNumberFormat="1" applyFont="1" applyFill="1" applyBorder="1" applyAlignment="1">
      <alignment horizontal="center" vertical="center" wrapText="1"/>
    </xf>
    <xf numFmtId="1" fontId="20" fillId="0" borderId="39" xfId="0" applyNumberFormat="1" applyFont="1" applyBorder="1" applyAlignment="1">
      <alignment horizontal="center" vertical="center" wrapText="1"/>
    </xf>
    <xf numFmtId="1" fontId="32" fillId="9" borderId="40" xfId="0" applyNumberFormat="1" applyFont="1" applyFill="1" applyBorder="1" applyAlignment="1">
      <alignment horizontal="center" vertical="center" wrapText="1"/>
    </xf>
    <xf numFmtId="1" fontId="22" fillId="0" borderId="39" xfId="0" applyNumberFormat="1" applyFont="1" applyFill="1" applyBorder="1" applyAlignment="1">
      <alignment horizontal="center" vertical="center" wrapText="1"/>
    </xf>
    <xf numFmtId="1" fontId="22" fillId="9" borderId="39" xfId="0" applyNumberFormat="1" applyFont="1" applyFill="1" applyBorder="1" applyAlignment="1">
      <alignment horizontal="center" vertical="center" wrapText="1"/>
    </xf>
    <xf numFmtId="1" fontId="22" fillId="9" borderId="15" xfId="0" applyNumberFormat="1" applyFont="1" applyFill="1" applyBorder="1" applyAlignment="1">
      <alignment horizontal="center" vertical="center" wrapText="1"/>
    </xf>
    <xf numFmtId="1" fontId="22" fillId="9" borderId="40" xfId="0" applyNumberFormat="1" applyFont="1" applyFill="1" applyBorder="1" applyAlignment="1">
      <alignment horizontal="center" vertical="center" wrapText="1"/>
    </xf>
    <xf numFmtId="1" fontId="26" fillId="0" borderId="47" xfId="0" applyNumberFormat="1" applyFont="1" applyBorder="1" applyAlignment="1">
      <alignment vertical="center" wrapText="1"/>
    </xf>
    <xf numFmtId="1" fontId="26" fillId="0" borderId="96" xfId="0" applyNumberFormat="1" applyFont="1" applyBorder="1" applyAlignment="1">
      <alignment horizontal="center" vertical="center"/>
    </xf>
    <xf numFmtId="1" fontId="20" fillId="7" borderId="47" xfId="0" applyNumberFormat="1" applyFont="1" applyFill="1" applyBorder="1" applyAlignment="1">
      <alignment horizontal="center" vertical="center" wrapText="1"/>
    </xf>
    <xf numFmtId="1" fontId="20" fillId="0" borderId="49" xfId="0" applyNumberFormat="1" applyFont="1" applyBorder="1" applyAlignment="1">
      <alignment horizontal="center" vertical="center" wrapText="1"/>
    </xf>
    <xf numFmtId="1" fontId="20" fillId="0" borderId="64" xfId="0" applyNumberFormat="1" applyFont="1" applyBorder="1" applyAlignment="1">
      <alignment horizontal="center" vertical="center" wrapText="1"/>
    </xf>
    <xf numFmtId="1" fontId="20" fillId="0" borderId="47" xfId="0" applyNumberFormat="1" applyFont="1" applyBorder="1" applyAlignment="1">
      <alignment horizontal="center" vertical="center" wrapText="1"/>
    </xf>
    <xf numFmtId="1" fontId="32" fillId="9" borderId="48" xfId="0" applyNumberFormat="1" applyFont="1" applyFill="1" applyBorder="1" applyAlignment="1">
      <alignment horizontal="center" vertical="center" wrapText="1"/>
    </xf>
    <xf numFmtId="1" fontId="22" fillId="0" borderId="47" xfId="0" applyNumberFormat="1" applyFont="1" applyFill="1" applyBorder="1" applyAlignment="1">
      <alignment horizontal="center" vertical="center" wrapText="1"/>
    </xf>
    <xf numFmtId="1" fontId="22" fillId="8" borderId="48" xfId="0" applyNumberFormat="1" applyFont="1" applyFill="1" applyBorder="1" applyAlignment="1">
      <alignment horizontal="center" vertical="center" wrapText="1"/>
    </xf>
    <xf numFmtId="1" fontId="33" fillId="9" borderId="100" xfId="0" applyNumberFormat="1" applyFont="1" applyFill="1" applyBorder="1" applyAlignment="1">
      <alignment horizontal="center" vertical="center"/>
    </xf>
    <xf numFmtId="1" fontId="0" fillId="0" borderId="0" xfId="0" applyNumberFormat="1" applyAlignment="1">
      <alignment wrapText="1"/>
    </xf>
    <xf numFmtId="1" fontId="39" fillId="0" borderId="0" xfId="0" applyNumberFormat="1" applyFont="1" applyAlignment="1">
      <alignment horizontal="center"/>
    </xf>
    <xf numFmtId="1" fontId="37" fillId="0" borderId="0" xfId="0" applyNumberFormat="1" applyFont="1" applyAlignment="1">
      <alignment horizontal="center"/>
    </xf>
    <xf numFmtId="1" fontId="46" fillId="9" borderId="50" xfId="0" applyNumberFormat="1" applyFont="1" applyFill="1" applyBorder="1" applyAlignment="1">
      <alignment horizontal="center" vertical="center" wrapText="1" readingOrder="1"/>
    </xf>
    <xf numFmtId="1" fontId="49" fillId="10" borderId="39" xfId="0" applyNumberFormat="1" applyFont="1" applyFill="1" applyBorder="1" applyAlignment="1">
      <alignment horizontal="center" vertical="center" wrapText="1" readingOrder="1"/>
    </xf>
    <xf numFmtId="1" fontId="49" fillId="10" borderId="15" xfId="0" applyNumberFormat="1" applyFont="1" applyFill="1" applyBorder="1" applyAlignment="1">
      <alignment horizontal="center" vertical="center" wrapText="1" readingOrder="1"/>
    </xf>
    <xf numFmtId="1" fontId="49" fillId="8" borderId="40" xfId="0" applyNumberFormat="1" applyFont="1" applyFill="1" applyBorder="1" applyAlignment="1">
      <alignment horizontal="center" vertical="center" wrapText="1" readingOrder="1"/>
    </xf>
    <xf numFmtId="1" fontId="36" fillId="9" borderId="39" xfId="0" applyNumberFormat="1" applyFont="1" applyFill="1" applyBorder="1" applyAlignment="1">
      <alignment horizontal="center" vertical="center" wrapText="1"/>
    </xf>
    <xf numFmtId="1" fontId="36" fillId="9" borderId="15" xfId="0" applyNumberFormat="1" applyFont="1" applyFill="1" applyBorder="1" applyAlignment="1">
      <alignment horizontal="center" vertical="center" wrapText="1"/>
    </xf>
    <xf numFmtId="1" fontId="36" fillId="9" borderId="50" xfId="0" applyNumberFormat="1" applyFont="1" applyFill="1" applyBorder="1" applyAlignment="1">
      <alignment horizontal="center" vertical="center" wrapText="1"/>
    </xf>
    <xf numFmtId="1" fontId="36" fillId="9" borderId="57" xfId="0" applyNumberFormat="1" applyFont="1" applyFill="1" applyBorder="1" applyAlignment="1">
      <alignment horizontal="center" vertical="center" wrapText="1"/>
    </xf>
    <xf numFmtId="1" fontId="0" fillId="7" borderId="15" xfId="0" applyNumberFormat="1" applyFont="1" applyFill="1" applyBorder="1" applyAlignment="1">
      <alignment horizontal="center" vertical="center"/>
    </xf>
    <xf numFmtId="1" fontId="0" fillId="7" borderId="15" xfId="0" applyNumberFormat="1" applyFill="1" applyBorder="1" applyAlignment="1">
      <alignment horizontal="center" vertical="center"/>
    </xf>
    <xf numFmtId="1" fontId="0" fillId="0" borderId="15" xfId="0" applyNumberFormat="1" applyFont="1" applyBorder="1" applyAlignment="1">
      <alignment horizontal="center" vertical="center"/>
    </xf>
    <xf numFmtId="1" fontId="0" fillId="0" borderId="15" xfId="0" applyNumberFormat="1" applyBorder="1" applyAlignment="1">
      <alignment horizontal="center" vertical="center"/>
    </xf>
    <xf numFmtId="1" fontId="1" fillId="8" borderId="50" xfId="0" applyNumberFormat="1" applyFont="1" applyFill="1" applyBorder="1" applyAlignment="1">
      <alignment horizontal="center" vertical="center"/>
    </xf>
    <xf numFmtId="1" fontId="0" fillId="0" borderId="39" xfId="0" applyNumberFormat="1" applyBorder="1" applyAlignment="1">
      <alignment horizontal="center" vertical="center"/>
    </xf>
    <xf numFmtId="1" fontId="0" fillId="0" borderId="49" xfId="0" applyNumberFormat="1" applyFont="1" applyBorder="1" applyAlignment="1">
      <alignment horizontal="center" vertical="center"/>
    </xf>
    <xf numFmtId="0" fontId="23" fillId="10" borderId="110" xfId="0" applyFont="1" applyFill="1" applyBorder="1" applyAlignment="1">
      <alignment horizontal="left" vertical="center" wrapText="1" readingOrder="1"/>
    </xf>
    <xf numFmtId="0" fontId="23" fillId="10" borderId="110" xfId="0" applyFont="1" applyFill="1" applyBorder="1" applyAlignment="1">
      <alignment horizontal="center" vertical="center" wrapText="1" readingOrder="1"/>
    </xf>
    <xf numFmtId="0" fontId="10" fillId="9" borderId="60" xfId="0" applyFont="1" applyFill="1" applyBorder="1" applyAlignment="1">
      <alignment horizontal="center" vertical="center" wrapText="1" readingOrder="1"/>
    </xf>
    <xf numFmtId="0" fontId="0" fillId="7" borderId="57" xfId="0" applyFill="1" applyBorder="1" applyAlignment="1">
      <alignment horizontal="center" vertical="center"/>
    </xf>
    <xf numFmtId="0" fontId="0" fillId="0" borderId="64" xfId="0" applyBorder="1" applyAlignment="1">
      <alignment horizontal="center" vertical="center"/>
    </xf>
    <xf numFmtId="0" fontId="23" fillId="10" borderId="107" xfId="0" applyFont="1" applyFill="1" applyBorder="1" applyAlignment="1">
      <alignment horizontal="left" vertical="center" wrapText="1" readingOrder="1"/>
    </xf>
    <xf numFmtId="1" fontId="36" fillId="9" borderId="40" xfId="0" applyNumberFormat="1" applyFont="1" applyFill="1" applyBorder="1" applyAlignment="1">
      <alignment horizontal="center" vertical="center" wrapText="1"/>
    </xf>
    <xf numFmtId="0" fontId="26" fillId="0" borderId="40" xfId="0" applyFont="1" applyBorder="1" applyAlignment="1">
      <alignment wrapText="1"/>
    </xf>
    <xf numFmtId="0" fontId="26" fillId="0" borderId="40" xfId="0" applyFont="1" applyBorder="1"/>
    <xf numFmtId="0" fontId="26" fillId="0" borderId="49" xfId="0" applyFont="1" applyBorder="1" applyAlignment="1">
      <alignment wrapText="1"/>
    </xf>
    <xf numFmtId="0" fontId="26" fillId="0" borderId="48" xfId="0" applyFont="1" applyBorder="1" applyAlignment="1">
      <alignment wrapText="1"/>
    </xf>
    <xf numFmtId="1" fontId="23" fillId="10" borderId="47" xfId="0" applyNumberFormat="1" applyFont="1" applyFill="1" applyBorder="1" applyAlignment="1">
      <alignment horizontal="center" vertical="center" wrapText="1" readingOrder="1"/>
    </xf>
    <xf numFmtId="1" fontId="23" fillId="10" borderId="49" xfId="0" applyNumberFormat="1" applyFont="1" applyFill="1" applyBorder="1" applyAlignment="1">
      <alignment horizontal="center" vertical="center" wrapText="1" readingOrder="1"/>
    </xf>
    <xf numFmtId="1" fontId="23" fillId="8" borderId="48" xfId="0" applyNumberFormat="1" applyFont="1" applyFill="1" applyBorder="1" applyAlignment="1">
      <alignment horizontal="center" vertical="center" wrapText="1" readingOrder="1"/>
    </xf>
    <xf numFmtId="1" fontId="23" fillId="10" borderId="65" xfId="0" applyNumberFormat="1" applyFont="1" applyFill="1" applyBorder="1" applyAlignment="1">
      <alignment horizontal="center" vertical="center" wrapText="1" readingOrder="1"/>
    </xf>
    <xf numFmtId="1" fontId="23" fillId="10" borderId="64" xfId="0" applyNumberFormat="1" applyFont="1" applyFill="1" applyBorder="1" applyAlignment="1">
      <alignment horizontal="center" vertical="center" wrapText="1" readingOrder="1"/>
    </xf>
    <xf numFmtId="0" fontId="26" fillId="0" borderId="111" xfId="0" applyFont="1" applyBorder="1" applyAlignment="1">
      <alignment horizontal="left" vertical="center" wrapText="1"/>
    </xf>
    <xf numFmtId="3" fontId="27" fillId="0" borderId="64" xfId="0" applyNumberFormat="1" applyFont="1" applyBorder="1" applyAlignment="1">
      <alignment horizontal="center" vertical="center" wrapText="1" readingOrder="1"/>
    </xf>
    <xf numFmtId="0" fontId="26" fillId="0" borderId="110" xfId="0" applyFont="1" applyBorder="1" applyAlignment="1">
      <alignment horizontal="center" vertical="center"/>
    </xf>
    <xf numFmtId="0" fontId="10" fillId="10" borderId="84" xfId="0" applyFont="1" applyFill="1" applyBorder="1" applyAlignment="1">
      <alignment horizontal="center" vertical="center" wrapText="1" readingOrder="1"/>
    </xf>
    <xf numFmtId="0" fontId="10" fillId="10" borderId="85" xfId="0" applyFont="1" applyFill="1" applyBorder="1" applyAlignment="1">
      <alignment horizontal="center" vertical="center" wrapText="1" readingOrder="1"/>
    </xf>
    <xf numFmtId="0" fontId="10" fillId="10" borderId="86" xfId="0" applyFont="1" applyFill="1" applyBorder="1" applyAlignment="1">
      <alignment horizontal="center" vertical="center" wrapText="1" readingOrder="1"/>
    </xf>
    <xf numFmtId="0" fontId="31" fillId="0" borderId="0" xfId="0" applyFont="1"/>
    <xf numFmtId="3" fontId="33" fillId="9" borderId="15" xfId="0" applyNumberFormat="1" applyFont="1" applyFill="1" applyBorder="1" applyAlignment="1">
      <alignment horizontal="center" vertical="center" readingOrder="1"/>
    </xf>
    <xf numFmtId="0" fontId="28" fillId="8" borderId="40" xfId="0" applyFont="1" applyFill="1" applyBorder="1"/>
    <xf numFmtId="0" fontId="28" fillId="0" borderId="0" xfId="0" applyFont="1" applyAlignment="1">
      <alignment horizontal="center" vertical="center"/>
    </xf>
    <xf numFmtId="0" fontId="33" fillId="8" borderId="60" xfId="0" applyFont="1" applyFill="1" applyBorder="1" applyAlignment="1">
      <alignment horizontal="center" vertical="center"/>
    </xf>
    <xf numFmtId="0" fontId="33" fillId="8" borderId="111" xfId="0" applyFont="1" applyFill="1" applyBorder="1" applyAlignment="1">
      <alignment horizontal="center" vertical="center"/>
    </xf>
    <xf numFmtId="0" fontId="29" fillId="10" borderId="57" xfId="0" applyFont="1" applyFill="1" applyBorder="1" applyAlignment="1">
      <alignment horizontal="left" vertical="center" wrapText="1" readingOrder="1"/>
    </xf>
    <xf numFmtId="3" fontId="33" fillId="9" borderId="39" xfId="0" applyNumberFormat="1" applyFont="1" applyFill="1" applyBorder="1" applyAlignment="1">
      <alignment horizontal="center" vertical="center" readingOrder="1"/>
    </xf>
    <xf numFmtId="1" fontId="48" fillId="8" borderId="65" xfId="0" applyNumberFormat="1" applyFont="1" applyFill="1" applyBorder="1" applyAlignment="1">
      <alignment horizontal="center" vertical="center" wrapText="1"/>
    </xf>
    <xf numFmtId="1" fontId="48" fillId="7" borderId="39" xfId="0" applyNumberFormat="1" applyFont="1" applyFill="1" applyBorder="1" applyAlignment="1">
      <alignment horizontal="center" vertical="center" wrapText="1"/>
    </xf>
    <xf numFmtId="1" fontId="33" fillId="9" borderId="57" xfId="0" applyNumberFormat="1" applyFont="1" applyFill="1" applyBorder="1" applyAlignment="1">
      <alignment horizontal="center" vertical="center" wrapText="1"/>
    </xf>
    <xf numFmtId="1" fontId="46" fillId="9" borderId="93" xfId="0" applyNumberFormat="1" applyFont="1" applyFill="1" applyBorder="1" applyAlignment="1">
      <alignment horizontal="center" vertical="center" wrapText="1" readingOrder="1"/>
    </xf>
    <xf numFmtId="1" fontId="31" fillId="8" borderId="90" xfId="0" applyNumberFormat="1" applyFont="1" applyFill="1" applyBorder="1" applyAlignment="1">
      <alignment horizontal="center" vertical="center"/>
    </xf>
    <xf numFmtId="1" fontId="31" fillId="7" borderId="15" xfId="0" applyNumberFormat="1" applyFont="1" applyFill="1" applyBorder="1" applyAlignment="1">
      <alignment horizontal="center" vertical="center"/>
    </xf>
    <xf numFmtId="1" fontId="31" fillId="7" borderId="57" xfId="0" applyNumberFormat="1" applyFont="1" applyFill="1" applyBorder="1" applyAlignment="1">
      <alignment horizontal="center" vertical="center"/>
    </xf>
    <xf numFmtId="1" fontId="31" fillId="7" borderId="47" xfId="0" applyNumberFormat="1" applyFont="1" applyFill="1" applyBorder="1" applyAlignment="1">
      <alignment horizontal="center" vertical="center"/>
    </xf>
    <xf numFmtId="1" fontId="31" fillId="7" borderId="49" xfId="0" applyNumberFormat="1" applyFont="1" applyFill="1" applyBorder="1" applyAlignment="1">
      <alignment horizontal="center" vertical="center"/>
    </xf>
    <xf numFmtId="1" fontId="31" fillId="8" borderId="48" xfId="0" applyNumberFormat="1" applyFont="1" applyFill="1" applyBorder="1" applyAlignment="1">
      <alignment horizontal="center" vertical="center"/>
    </xf>
    <xf numFmtId="1" fontId="31" fillId="9" borderId="57" xfId="0" applyNumberFormat="1" applyFont="1" applyFill="1" applyBorder="1" applyAlignment="1">
      <alignment horizontal="center" vertical="center" wrapText="1"/>
    </xf>
    <xf numFmtId="1" fontId="23" fillId="9" borderId="93" xfId="0" applyNumberFormat="1" applyFont="1" applyFill="1" applyBorder="1" applyAlignment="1">
      <alignment horizontal="center" vertical="center" wrapText="1" readingOrder="1"/>
    </xf>
    <xf numFmtId="0" fontId="31" fillId="9" borderId="40" xfId="0" applyFont="1" applyFill="1" applyBorder="1" applyAlignment="1">
      <alignment vertical="center"/>
    </xf>
    <xf numFmtId="0" fontId="31" fillId="9" borderId="48" xfId="0" applyFont="1" applyFill="1" applyBorder="1" applyAlignment="1">
      <alignment vertical="center"/>
    </xf>
    <xf numFmtId="1" fontId="24" fillId="7" borderId="15" xfId="0" applyNumberFormat="1" applyFont="1" applyFill="1" applyBorder="1" applyAlignment="1">
      <alignment horizontal="center" vertical="center"/>
    </xf>
    <xf numFmtId="1" fontId="24" fillId="7" borderId="39" xfId="0" applyNumberFormat="1" applyFont="1" applyFill="1" applyBorder="1" applyAlignment="1">
      <alignment horizontal="center" vertical="center"/>
    </xf>
    <xf numFmtId="1" fontId="33" fillId="8" borderId="91" xfId="0" applyNumberFormat="1" applyFont="1" applyFill="1" applyBorder="1" applyAlignment="1">
      <alignment horizontal="center" vertical="center" wrapText="1"/>
    </xf>
    <xf numFmtId="1" fontId="24" fillId="8" borderId="91" xfId="0" applyNumberFormat="1" applyFont="1" applyFill="1" applyBorder="1" applyAlignment="1">
      <alignment horizontal="center" vertical="center"/>
    </xf>
    <xf numFmtId="1" fontId="36" fillId="8" borderId="91" xfId="0" applyNumberFormat="1" applyFont="1" applyFill="1" applyBorder="1" applyAlignment="1">
      <alignment horizontal="center" vertical="center"/>
    </xf>
    <xf numFmtId="1" fontId="24" fillId="8" borderId="92" xfId="0" applyNumberFormat="1" applyFont="1" applyFill="1" applyBorder="1" applyAlignment="1">
      <alignment horizontal="center" vertical="center"/>
    </xf>
    <xf numFmtId="1" fontId="25" fillId="8" borderId="108" xfId="0" applyNumberFormat="1" applyFont="1" applyFill="1" applyBorder="1" applyAlignment="1">
      <alignment horizontal="center" vertical="center"/>
    </xf>
    <xf numFmtId="1" fontId="25" fillId="8" borderId="89" xfId="0" applyNumberFormat="1" applyFont="1" applyFill="1" applyBorder="1" applyAlignment="1">
      <alignment horizontal="center" vertical="center"/>
    </xf>
    <xf numFmtId="1" fontId="27" fillId="8" borderId="89" xfId="0" applyNumberFormat="1" applyFont="1" applyFill="1" applyBorder="1" applyAlignment="1">
      <alignment horizontal="center" vertical="center" wrapText="1"/>
    </xf>
    <xf numFmtId="1" fontId="27" fillId="8" borderId="90" xfId="0" applyNumberFormat="1" applyFont="1" applyFill="1" applyBorder="1" applyAlignment="1">
      <alignment horizontal="center" vertical="center" wrapText="1"/>
    </xf>
    <xf numFmtId="1" fontId="25" fillId="8" borderId="111" xfId="0" applyNumberFormat="1" applyFont="1" applyFill="1" applyBorder="1" applyAlignment="1">
      <alignment horizontal="center" vertical="center"/>
    </xf>
    <xf numFmtId="1" fontId="25" fillId="8" borderId="109" xfId="0" applyNumberFormat="1" applyFont="1" applyFill="1" applyBorder="1" applyAlignment="1">
      <alignment horizontal="center" vertical="center"/>
    </xf>
    <xf numFmtId="1" fontId="26" fillId="7" borderId="110" xfId="0" applyNumberFormat="1" applyFont="1" applyFill="1" applyBorder="1" applyAlignment="1">
      <alignment horizontal="center" vertical="center"/>
    </xf>
    <xf numFmtId="1" fontId="25" fillId="7" borderId="107" xfId="0" applyNumberFormat="1" applyFont="1" applyFill="1" applyBorder="1" applyAlignment="1">
      <alignment horizontal="center" vertical="center"/>
    </xf>
    <xf numFmtId="1" fontId="25" fillId="7" borderId="110" xfId="0" applyNumberFormat="1" applyFont="1" applyFill="1" applyBorder="1" applyAlignment="1">
      <alignment horizontal="center" vertical="center"/>
    </xf>
    <xf numFmtId="1" fontId="33" fillId="9" borderId="65" xfId="0" applyNumberFormat="1" applyFont="1" applyFill="1" applyBorder="1" applyAlignment="1">
      <alignment horizontal="center" vertical="center" wrapText="1"/>
    </xf>
    <xf numFmtId="1" fontId="26" fillId="7" borderId="81" xfId="0" applyNumberFormat="1" applyFont="1" applyFill="1" applyBorder="1" applyAlignment="1">
      <alignment horizontal="center" vertical="center"/>
    </xf>
    <xf numFmtId="1" fontId="36" fillId="8" borderId="91" xfId="0" applyNumberFormat="1" applyFont="1" applyFill="1" applyBorder="1" applyAlignment="1">
      <alignment horizontal="center" vertical="center" wrapText="1"/>
    </xf>
    <xf numFmtId="1" fontId="36" fillId="8" borderId="92" xfId="0" applyNumberFormat="1" applyFont="1" applyFill="1" applyBorder="1" applyAlignment="1">
      <alignment horizontal="center" vertical="center" wrapText="1"/>
    </xf>
    <xf numFmtId="1" fontId="26" fillId="0" borderId="57" xfId="0" applyNumberFormat="1" applyFont="1" applyBorder="1" applyAlignment="1">
      <alignment horizontal="left" vertical="center" wrapText="1"/>
    </xf>
    <xf numFmtId="1" fontId="26" fillId="7" borderId="57" xfId="0" applyNumberFormat="1" applyFont="1" applyFill="1" applyBorder="1" applyAlignment="1">
      <alignment vertical="center" wrapText="1"/>
    </xf>
    <xf numFmtId="1" fontId="26" fillId="0" borderId="57" xfId="0" applyNumberFormat="1" applyFont="1" applyBorder="1" applyAlignment="1">
      <alignment vertical="center" wrapText="1"/>
    </xf>
    <xf numFmtId="1" fontId="26" fillId="0" borderId="64" xfId="0" applyNumberFormat="1"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39" xfId="0" applyFont="1" applyBorder="1" applyAlignment="1">
      <alignment wrapText="1"/>
    </xf>
    <xf numFmtId="0" fontId="28" fillId="7" borderId="39" xfId="0" applyFont="1" applyFill="1" applyBorder="1" applyAlignment="1">
      <alignment wrapText="1"/>
    </xf>
    <xf numFmtId="0" fontId="28" fillId="7" borderId="40" xfId="0" applyFont="1" applyFill="1" applyBorder="1" applyAlignment="1">
      <alignment vertical="center" wrapText="1"/>
    </xf>
    <xf numFmtId="0" fontId="28" fillId="0" borderId="40" xfId="0" applyFont="1" applyBorder="1" applyAlignment="1">
      <alignment vertical="center" wrapText="1"/>
    </xf>
    <xf numFmtId="0" fontId="28" fillId="0" borderId="39" xfId="0" applyFont="1" applyBorder="1" applyAlignment="1">
      <alignment vertical="center" wrapText="1"/>
    </xf>
    <xf numFmtId="0" fontId="28" fillId="0" borderId="47" xfId="0" applyFont="1" applyBorder="1" applyAlignment="1">
      <alignment horizontal="left" vertical="center" wrapText="1"/>
    </xf>
    <xf numFmtId="0" fontId="28" fillId="0" borderId="49" xfId="0" applyFont="1" applyBorder="1" applyAlignment="1">
      <alignment horizontal="left" vertical="center" wrapText="1"/>
    </xf>
    <xf numFmtId="0" fontId="28" fillId="0" borderId="48" xfId="0" applyFont="1" applyBorder="1" applyAlignment="1">
      <alignment horizontal="left" vertical="center" wrapText="1"/>
    </xf>
    <xf numFmtId="0" fontId="29" fillId="10" borderId="81" xfId="0" applyFont="1" applyFill="1" applyBorder="1" applyAlignment="1">
      <alignment horizontal="center" vertical="center" wrapText="1" readingOrder="1"/>
    </xf>
    <xf numFmtId="0" fontId="29" fillId="10" borderId="110" xfId="0" applyFont="1" applyFill="1" applyBorder="1" applyAlignment="1">
      <alignment horizontal="center" vertical="center" wrapText="1" readingOrder="1"/>
    </xf>
    <xf numFmtId="1" fontId="23" fillId="10" borderId="80" xfId="0" applyNumberFormat="1" applyFont="1" applyFill="1" applyBorder="1" applyAlignment="1">
      <alignment horizontal="center" vertical="center" wrapText="1" readingOrder="1"/>
    </xf>
    <xf numFmtId="1" fontId="23" fillId="9" borderId="57" xfId="0" applyNumberFormat="1" applyFont="1" applyFill="1" applyBorder="1" applyAlignment="1">
      <alignment horizontal="center" vertical="center" wrapText="1" readingOrder="1"/>
    </xf>
    <xf numFmtId="3" fontId="33" fillId="9" borderId="57" xfId="0" applyNumberFormat="1" applyFont="1" applyFill="1" applyBorder="1" applyAlignment="1">
      <alignment horizontal="center" vertical="center" readingOrder="1"/>
    </xf>
    <xf numFmtId="0" fontId="28" fillId="7" borderId="15" xfId="0" applyFont="1" applyFill="1" applyBorder="1"/>
    <xf numFmtId="0" fontId="28" fillId="7" borderId="57" xfId="0" applyFont="1" applyFill="1" applyBorder="1"/>
    <xf numFmtId="0" fontId="28" fillId="7" borderId="39" xfId="0" applyFont="1" applyFill="1" applyBorder="1"/>
    <xf numFmtId="3" fontId="33" fillId="7" borderId="47" xfId="0" applyNumberFormat="1" applyFont="1" applyFill="1" applyBorder="1" applyAlignment="1">
      <alignment horizontal="center" vertical="center" readingOrder="1"/>
    </xf>
    <xf numFmtId="3" fontId="33" fillId="7" borderId="49" xfId="0" applyNumberFormat="1" applyFont="1" applyFill="1" applyBorder="1" applyAlignment="1">
      <alignment horizontal="center" vertical="center" readingOrder="1"/>
    </xf>
    <xf numFmtId="3" fontId="33" fillId="8" borderId="40" xfId="0" applyNumberFormat="1" applyFont="1" applyFill="1" applyBorder="1" applyAlignment="1">
      <alignment horizontal="center" vertical="center" readingOrder="1"/>
    </xf>
    <xf numFmtId="3" fontId="33" fillId="8" borderId="48" xfId="0" applyNumberFormat="1" applyFont="1" applyFill="1" applyBorder="1" applyAlignment="1">
      <alignment horizontal="center" vertical="center" readingOrder="1"/>
    </xf>
    <xf numFmtId="3" fontId="26" fillId="7" borderId="49" xfId="0" applyNumberFormat="1" applyFont="1" applyFill="1" applyBorder="1" applyAlignment="1">
      <alignment horizontal="center" vertical="center" readingOrder="1"/>
    </xf>
    <xf numFmtId="3" fontId="36" fillId="8" borderId="91" xfId="0" applyNumberFormat="1" applyFont="1" applyFill="1" applyBorder="1" applyAlignment="1">
      <alignment horizontal="center" vertical="center" wrapText="1"/>
    </xf>
    <xf numFmtId="0" fontId="31" fillId="8" borderId="40" xfId="0" applyFont="1" applyFill="1" applyBorder="1"/>
    <xf numFmtId="1" fontId="33" fillId="9" borderId="50" xfId="0" applyNumberFormat="1" applyFont="1" applyFill="1" applyBorder="1" applyAlignment="1">
      <alignment horizontal="center" vertical="center" readingOrder="1"/>
    </xf>
    <xf numFmtId="1" fontId="26" fillId="0" borderId="39" xfId="0" applyNumberFormat="1" applyFont="1" applyFill="1" applyBorder="1" applyAlignment="1">
      <alignment horizontal="center" vertical="center"/>
    </xf>
    <xf numFmtId="1" fontId="26" fillId="0" borderId="47" xfId="0" applyNumberFormat="1" applyFont="1" applyFill="1" applyBorder="1" applyAlignment="1">
      <alignment horizontal="center" vertical="center"/>
    </xf>
    <xf numFmtId="1" fontId="33" fillId="9" borderId="39" xfId="0" applyNumberFormat="1" applyFont="1" applyFill="1" applyBorder="1" applyAlignment="1">
      <alignment horizontal="center" vertical="center"/>
    </xf>
    <xf numFmtId="1" fontId="33" fillId="9" borderId="15" xfId="0" applyNumberFormat="1" applyFont="1" applyFill="1" applyBorder="1" applyAlignment="1">
      <alignment horizontal="center" vertical="center"/>
    </xf>
    <xf numFmtId="3" fontId="32" fillId="8" borderId="15" xfId="0" applyNumberFormat="1" applyFont="1" applyFill="1" applyBorder="1" applyAlignment="1">
      <alignment horizontal="center" vertical="center" wrapText="1"/>
    </xf>
    <xf numFmtId="0" fontId="31" fillId="8" borderId="15" xfId="0" applyFont="1" applyFill="1" applyBorder="1" applyAlignment="1">
      <alignment horizontal="center" vertical="center"/>
    </xf>
    <xf numFmtId="1" fontId="28" fillId="7" borderId="39" xfId="0" applyNumberFormat="1" applyFont="1" applyFill="1" applyBorder="1" applyAlignment="1">
      <alignment horizontal="center" vertical="center"/>
    </xf>
    <xf numFmtId="1" fontId="28" fillId="7" borderId="15"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wrapText="1"/>
    </xf>
    <xf numFmtId="1" fontId="30" fillId="7" borderId="15" xfId="0" applyNumberFormat="1" applyFont="1" applyFill="1" applyBorder="1" applyAlignment="1">
      <alignment horizontal="center" vertical="center" wrapText="1"/>
    </xf>
    <xf numFmtId="0" fontId="2" fillId="0" borderId="55" xfId="0" applyFont="1" applyBorder="1" applyAlignment="1">
      <alignment vertical="center" wrapText="1"/>
    </xf>
    <xf numFmtId="0" fontId="2" fillId="0" borderId="80" xfId="0" applyFont="1" applyBorder="1" applyAlignment="1">
      <alignment vertical="center" wrapText="1"/>
    </xf>
    <xf numFmtId="3" fontId="33" fillId="0" borderId="97" xfId="0" applyNumberFormat="1" applyFont="1" applyFill="1" applyBorder="1" applyAlignment="1">
      <alignment horizontal="center" vertical="center"/>
    </xf>
    <xf numFmtId="3" fontId="36" fillId="8" borderId="58" xfId="0" applyNumberFormat="1" applyFont="1" applyFill="1" applyBorder="1" applyAlignment="1">
      <alignment horizontal="center" vertical="center" wrapText="1"/>
    </xf>
    <xf numFmtId="3" fontId="27" fillId="0" borderId="68" xfId="0" applyNumberFormat="1" applyFont="1" applyBorder="1" applyAlignment="1">
      <alignment horizontal="center" vertical="center" wrapText="1"/>
    </xf>
    <xf numFmtId="3" fontId="36" fillId="8" borderId="80" xfId="0" applyNumberFormat="1" applyFont="1" applyFill="1" applyBorder="1" applyAlignment="1">
      <alignment horizontal="center" vertical="center" wrapText="1"/>
    </xf>
    <xf numFmtId="3" fontId="27" fillId="8" borderId="58" xfId="0" applyNumberFormat="1" applyFont="1" applyFill="1" applyBorder="1" applyAlignment="1">
      <alignment horizontal="center" vertical="center" wrapText="1"/>
    </xf>
    <xf numFmtId="0" fontId="33" fillId="8" borderId="58" xfId="0" applyFont="1" applyFill="1" applyBorder="1" applyAlignment="1">
      <alignment horizontal="center" vertical="center"/>
    </xf>
    <xf numFmtId="0" fontId="33" fillId="8" borderId="80" xfId="0" applyFont="1" applyFill="1" applyBorder="1" applyAlignment="1">
      <alignment horizontal="center" vertical="center"/>
    </xf>
    <xf numFmtId="0" fontId="26" fillId="0" borderId="93" xfId="0" applyFont="1" applyBorder="1" applyAlignment="1">
      <alignment horizontal="center" vertical="center"/>
    </xf>
    <xf numFmtId="3" fontId="33" fillId="9" borderId="58" xfId="0" applyNumberFormat="1" applyFont="1" applyFill="1" applyBorder="1" applyAlignment="1">
      <alignment horizontal="center" vertical="center"/>
    </xf>
    <xf numFmtId="0" fontId="0" fillId="0" borderId="15" xfId="0" applyBorder="1" applyAlignment="1">
      <alignment vertical="center" wrapText="1"/>
    </xf>
    <xf numFmtId="1" fontId="28" fillId="7" borderId="47" xfId="0" applyNumberFormat="1" applyFont="1" applyFill="1" applyBorder="1" applyAlignment="1">
      <alignment horizontal="center" vertical="center"/>
    </xf>
    <xf numFmtId="1" fontId="28" fillId="7" borderId="49" xfId="0" applyNumberFormat="1" applyFont="1" applyFill="1" applyBorder="1" applyAlignment="1">
      <alignment horizontal="center" vertical="center"/>
    </xf>
    <xf numFmtId="1" fontId="28" fillId="7" borderId="57" xfId="0" applyNumberFormat="1" applyFont="1" applyFill="1" applyBorder="1" applyAlignment="1">
      <alignment horizontal="center" vertical="center"/>
    </xf>
    <xf numFmtId="1" fontId="27" fillId="7" borderId="39" xfId="0" applyNumberFormat="1" applyFont="1" applyFill="1" applyBorder="1" applyAlignment="1">
      <alignment horizontal="center" vertical="center"/>
    </xf>
    <xf numFmtId="1" fontId="27" fillId="7" borderId="15" xfId="0" applyNumberFormat="1" applyFont="1" applyFill="1" applyBorder="1" applyAlignment="1">
      <alignment horizontal="center" vertical="center"/>
    </xf>
    <xf numFmtId="1" fontId="25" fillId="7" borderId="47" xfId="0" applyNumberFormat="1" applyFont="1" applyFill="1" applyBorder="1" applyAlignment="1">
      <alignment horizontal="center" vertical="center"/>
    </xf>
    <xf numFmtId="1" fontId="25" fillId="7" borderId="49" xfId="0" applyNumberFormat="1" applyFont="1" applyFill="1" applyBorder="1" applyAlignment="1">
      <alignment horizontal="center" vertical="center"/>
    </xf>
    <xf numFmtId="1" fontId="47" fillId="7" borderId="15" xfId="0" applyNumberFormat="1" applyFont="1" applyFill="1" applyBorder="1" applyAlignment="1">
      <alignment horizontal="center" vertical="center" wrapText="1"/>
    </xf>
    <xf numFmtId="1" fontId="47" fillId="7" borderId="49" xfId="0" applyNumberFormat="1" applyFont="1" applyFill="1" applyBorder="1" applyAlignment="1">
      <alignment horizontal="center" vertical="center" wrapText="1"/>
    </xf>
    <xf numFmtId="1" fontId="47" fillId="7" borderId="39" xfId="0" applyNumberFormat="1" applyFont="1" applyFill="1" applyBorder="1" applyAlignment="1">
      <alignment horizontal="center" vertical="center" wrapText="1"/>
    </xf>
    <xf numFmtId="1" fontId="47" fillId="7" borderId="47" xfId="0" applyNumberFormat="1" applyFont="1" applyFill="1" applyBorder="1" applyAlignment="1">
      <alignment horizontal="center" vertical="center" wrapText="1"/>
    </xf>
    <xf numFmtId="0" fontId="23" fillId="10" borderId="111" xfId="0" applyFont="1" applyFill="1" applyBorder="1" applyAlignment="1">
      <alignment horizontal="center" vertical="center" wrapText="1" readingOrder="1"/>
    </xf>
    <xf numFmtId="0" fontId="26" fillId="0" borderId="50" xfId="0" applyFont="1" applyBorder="1" applyAlignment="1">
      <alignment horizontal="center" vertical="center" readingOrder="1"/>
    </xf>
    <xf numFmtId="3" fontId="27" fillId="0" borderId="50" xfId="0" applyNumberFormat="1" applyFont="1" applyBorder="1" applyAlignment="1">
      <alignment horizontal="center" vertical="center" wrapText="1" readingOrder="1"/>
    </xf>
    <xf numFmtId="0" fontId="26" fillId="0" borderId="65" xfId="0" applyFont="1" applyBorder="1" applyAlignment="1">
      <alignment horizontal="center" vertical="center" readingOrder="1"/>
    </xf>
    <xf numFmtId="0" fontId="29" fillId="10" borderId="111" xfId="0" applyFont="1" applyFill="1" applyBorder="1" applyAlignment="1">
      <alignment horizontal="center" vertical="center" wrapText="1" readingOrder="1"/>
    </xf>
    <xf numFmtId="0" fontId="33" fillId="8" borderId="50" xfId="0" applyFont="1" applyFill="1" applyBorder="1" applyAlignment="1">
      <alignment horizontal="center" vertical="center" readingOrder="1"/>
    </xf>
    <xf numFmtId="3" fontId="26" fillId="7" borderId="89" xfId="0" applyNumberFormat="1" applyFont="1" applyFill="1" applyBorder="1" applyAlignment="1">
      <alignment horizontal="center" vertical="center" readingOrder="1"/>
    </xf>
    <xf numFmtId="3" fontId="26" fillId="7" borderId="57" xfId="0" applyNumberFormat="1" applyFont="1" applyFill="1" applyBorder="1" applyAlignment="1">
      <alignment horizontal="center" vertical="center" readingOrder="1"/>
    </xf>
    <xf numFmtId="3" fontId="26" fillId="7" borderId="64" xfId="0" applyNumberFormat="1" applyFont="1" applyFill="1" applyBorder="1" applyAlignment="1">
      <alignment horizontal="center" vertical="center" readingOrder="1"/>
    </xf>
    <xf numFmtId="0" fontId="33" fillId="9" borderId="15" xfId="0" applyFont="1" applyFill="1" applyBorder="1" applyAlignment="1">
      <alignment horizontal="center" vertical="center" readingOrder="1"/>
    </xf>
    <xf numFmtId="0" fontId="23" fillId="9" borderId="81" xfId="0" applyFont="1" applyFill="1" applyBorder="1" applyAlignment="1">
      <alignment horizontal="center" vertical="center" wrapText="1" readingOrder="1"/>
    </xf>
    <xf numFmtId="0" fontId="23" fillId="9" borderId="110" xfId="0" applyFont="1" applyFill="1" applyBorder="1" applyAlignment="1">
      <alignment horizontal="center" vertical="center" wrapText="1" readingOrder="1"/>
    </xf>
    <xf numFmtId="0" fontId="3" fillId="2" borderId="13" xfId="0" applyFont="1" applyFill="1" applyBorder="1" applyAlignment="1">
      <alignment horizontal="center" vertical="center" wrapText="1" readingOrder="1"/>
    </xf>
    <xf numFmtId="0" fontId="3" fillId="2" borderId="14"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4" fillId="3" borderId="10" xfId="0"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4" fillId="3" borderId="18" xfId="0" applyFont="1" applyFill="1" applyBorder="1" applyAlignment="1">
      <alignment horizontal="left" vertical="center" wrapText="1" readingOrder="1"/>
    </xf>
    <xf numFmtId="0" fontId="3" fillId="2" borderId="11" xfId="0" applyFont="1" applyFill="1" applyBorder="1" applyAlignment="1">
      <alignment horizontal="center" vertical="center" wrapText="1" readingOrder="1"/>
    </xf>
    <xf numFmtId="0" fontId="3" fillId="2" borderId="1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49" fontId="22" fillId="7" borderId="0" xfId="0" applyNumberFormat="1" applyFont="1" applyFill="1" applyAlignment="1">
      <alignment horizontal="left" vertical="center" wrapText="1"/>
    </xf>
    <xf numFmtId="0" fontId="23" fillId="10" borderId="31" xfId="0" applyFont="1" applyFill="1" applyBorder="1" applyAlignment="1">
      <alignment horizontal="center" vertical="center" wrapText="1" readingOrder="1"/>
    </xf>
    <xf numFmtId="0" fontId="23" fillId="10" borderId="44" xfId="0" applyFont="1" applyFill="1" applyBorder="1" applyAlignment="1">
      <alignment horizontal="center" vertical="center" wrapText="1" readingOrder="1"/>
    </xf>
    <xf numFmtId="0" fontId="23" fillId="10" borderId="32" xfId="0" applyFont="1" applyFill="1" applyBorder="1" applyAlignment="1">
      <alignment horizontal="center" vertical="center" wrapText="1" readingOrder="1"/>
    </xf>
    <xf numFmtId="0" fontId="23" fillId="10" borderId="39" xfId="0" applyFont="1" applyFill="1" applyBorder="1" applyAlignment="1">
      <alignment horizontal="center" vertical="center" wrapText="1" readingOrder="1"/>
    </xf>
    <xf numFmtId="0" fontId="23" fillId="10" borderId="15" xfId="0" applyFont="1" applyFill="1" applyBorder="1" applyAlignment="1">
      <alignment horizontal="center" vertical="center" wrapText="1" readingOrder="1"/>
    </xf>
    <xf numFmtId="0" fontId="22" fillId="7" borderId="54" xfId="0" applyFont="1" applyFill="1" applyBorder="1" applyAlignment="1">
      <alignment horizontal="center" wrapText="1"/>
    </xf>
    <xf numFmtId="0" fontId="22" fillId="7" borderId="0" xfId="0" applyFont="1" applyFill="1" applyBorder="1" applyAlignment="1">
      <alignment horizontal="center" wrapText="1"/>
    </xf>
    <xf numFmtId="0" fontId="23" fillId="10" borderId="40" xfId="0" applyFont="1" applyFill="1" applyBorder="1" applyAlignment="1">
      <alignment horizontal="center" vertical="center" wrapText="1" readingOrder="1"/>
    </xf>
    <xf numFmtId="0" fontId="21" fillId="7" borderId="20" xfId="0" applyFont="1" applyFill="1" applyBorder="1" applyAlignment="1">
      <alignment horizontal="center" wrapText="1"/>
    </xf>
    <xf numFmtId="0" fontId="23" fillId="10" borderId="61" xfId="0" applyFont="1" applyFill="1" applyBorder="1" applyAlignment="1">
      <alignment horizontal="center" vertical="center" wrapText="1" readingOrder="1"/>
    </xf>
    <xf numFmtId="0" fontId="23" fillId="10" borderId="62" xfId="0" applyFont="1" applyFill="1" applyBorder="1" applyAlignment="1">
      <alignment horizontal="center" vertical="center" wrapText="1" readingOrder="1"/>
    </xf>
    <xf numFmtId="0" fontId="23" fillId="10" borderId="74" xfId="0" applyFont="1" applyFill="1" applyBorder="1" applyAlignment="1">
      <alignment horizontal="center" vertical="center" wrapText="1" readingOrder="1"/>
    </xf>
    <xf numFmtId="0" fontId="23" fillId="10" borderId="66" xfId="0" applyFont="1" applyFill="1" applyBorder="1" applyAlignment="1">
      <alignment horizontal="center" vertical="center" wrapText="1" readingOrder="1"/>
    </xf>
    <xf numFmtId="0" fontId="23" fillId="10" borderId="50" xfId="0" applyFont="1" applyFill="1" applyBorder="1" applyAlignment="1">
      <alignment horizontal="center" vertical="center" wrapText="1" readingOrder="1"/>
    </xf>
    <xf numFmtId="0" fontId="40" fillId="7" borderId="0" xfId="0" applyFont="1" applyFill="1" applyAlignment="1">
      <alignment horizontal="center" wrapText="1"/>
    </xf>
    <xf numFmtId="0" fontId="34" fillId="7" borderId="0" xfId="0" applyFont="1" applyFill="1" applyAlignment="1">
      <alignment horizontal="center" vertical="center" wrapText="1"/>
    </xf>
    <xf numFmtId="1" fontId="23" fillId="10" borderId="31" xfId="0" applyNumberFormat="1" applyFont="1" applyFill="1" applyBorder="1" applyAlignment="1">
      <alignment horizontal="center" vertical="center" wrapText="1" readingOrder="1"/>
    </xf>
    <xf numFmtId="1" fontId="23" fillId="10" borderId="44" xfId="0" applyNumberFormat="1" applyFont="1" applyFill="1" applyBorder="1" applyAlignment="1">
      <alignment horizontal="center" vertical="center" wrapText="1" readingOrder="1"/>
    </xf>
    <xf numFmtId="1" fontId="23" fillId="10" borderId="32" xfId="0" applyNumberFormat="1" applyFont="1" applyFill="1" applyBorder="1" applyAlignment="1">
      <alignment horizontal="center" vertical="center" wrapText="1" readingOrder="1"/>
    </xf>
    <xf numFmtId="1" fontId="23" fillId="10" borderId="41" xfId="0" applyNumberFormat="1" applyFont="1" applyFill="1" applyBorder="1" applyAlignment="1">
      <alignment horizontal="center" vertical="center" wrapText="1" readingOrder="1"/>
    </xf>
    <xf numFmtId="1" fontId="23" fillId="10" borderId="42" xfId="0" applyNumberFormat="1" applyFont="1" applyFill="1" applyBorder="1" applyAlignment="1">
      <alignment horizontal="center" vertical="center" wrapText="1" readingOrder="1"/>
    </xf>
    <xf numFmtId="1" fontId="23" fillId="10" borderId="43" xfId="0" applyNumberFormat="1" applyFont="1" applyFill="1" applyBorder="1" applyAlignment="1">
      <alignment horizontal="center" vertical="center" wrapText="1" readingOrder="1"/>
    </xf>
    <xf numFmtId="0" fontId="23" fillId="10" borderId="79" xfId="0" applyFont="1" applyFill="1" applyBorder="1" applyAlignment="1">
      <alignment horizontal="center" vertical="center" wrapText="1" readingOrder="1"/>
    </xf>
    <xf numFmtId="0" fontId="23" fillId="10" borderId="28" xfId="0" applyFont="1" applyFill="1" applyBorder="1" applyAlignment="1">
      <alignment horizontal="center" vertical="center" readingOrder="1"/>
    </xf>
    <xf numFmtId="0" fontId="23" fillId="10" borderId="29" xfId="0" applyFont="1" applyFill="1" applyBorder="1" applyAlignment="1">
      <alignment horizontal="center" vertical="center" readingOrder="1"/>
    </xf>
    <xf numFmtId="0" fontId="23" fillId="10" borderId="45" xfId="0" applyFont="1" applyFill="1" applyBorder="1" applyAlignment="1">
      <alignment horizontal="center" vertical="center" wrapText="1" readingOrder="1"/>
    </xf>
    <xf numFmtId="0" fontId="23" fillId="10" borderId="46" xfId="0" applyFont="1" applyFill="1" applyBorder="1" applyAlignment="1">
      <alignment horizontal="center" vertical="center" wrapText="1" readingOrder="1"/>
    </xf>
    <xf numFmtId="0" fontId="23" fillId="10" borderId="25" xfId="0" applyFont="1" applyFill="1" applyBorder="1" applyAlignment="1">
      <alignment horizontal="center" vertical="center" wrapText="1" readingOrder="1"/>
    </xf>
    <xf numFmtId="1" fontId="23" fillId="10" borderId="25" xfId="0" applyNumberFormat="1" applyFont="1" applyFill="1" applyBorder="1" applyAlignment="1">
      <alignment horizontal="center" vertical="center" wrapText="1" readingOrder="1"/>
    </xf>
    <xf numFmtId="1" fontId="4" fillId="9" borderId="31" xfId="0" applyNumberFormat="1" applyFont="1" applyFill="1" applyBorder="1" applyAlignment="1">
      <alignment horizontal="center" vertical="center" wrapText="1" readingOrder="1"/>
    </xf>
    <xf numFmtId="1" fontId="4" fillId="9" borderId="44" xfId="0" applyNumberFormat="1" applyFont="1" applyFill="1" applyBorder="1" applyAlignment="1">
      <alignment horizontal="center" vertical="center" wrapText="1" readingOrder="1"/>
    </xf>
    <xf numFmtId="1" fontId="4" fillId="9" borderId="66" xfId="0" applyNumberFormat="1" applyFont="1" applyFill="1" applyBorder="1" applyAlignment="1">
      <alignment horizontal="center" vertical="center" wrapText="1" readingOrder="1"/>
    </xf>
    <xf numFmtId="1" fontId="23" fillId="10" borderId="28" xfId="0" applyNumberFormat="1" applyFont="1" applyFill="1" applyBorder="1" applyAlignment="1">
      <alignment horizontal="center" vertical="center" wrapText="1" readingOrder="1"/>
    </xf>
    <xf numFmtId="1" fontId="23" fillId="10" borderId="29" xfId="0" applyNumberFormat="1" applyFont="1" applyFill="1" applyBorder="1" applyAlignment="1">
      <alignment horizontal="center" vertical="center" wrapText="1" readingOrder="1"/>
    </xf>
    <xf numFmtId="1" fontId="23" fillId="10" borderId="30" xfId="0" applyNumberFormat="1" applyFont="1" applyFill="1" applyBorder="1" applyAlignment="1">
      <alignment horizontal="center" vertical="center" wrapText="1" readingOrder="1"/>
    </xf>
    <xf numFmtId="1" fontId="23" fillId="10" borderId="79" xfId="0" applyNumberFormat="1" applyFont="1" applyFill="1" applyBorder="1" applyAlignment="1">
      <alignment horizontal="center" vertical="center" wrapText="1" readingOrder="1"/>
    </xf>
    <xf numFmtId="1" fontId="23" fillId="10" borderId="66" xfId="0" applyNumberFormat="1" applyFont="1" applyFill="1" applyBorder="1" applyAlignment="1">
      <alignment horizontal="center" vertical="center" wrapText="1" readingOrder="1"/>
    </xf>
    <xf numFmtId="1" fontId="4" fillId="9" borderId="79" xfId="0" applyNumberFormat="1" applyFont="1" applyFill="1" applyBorder="1" applyAlignment="1">
      <alignment horizontal="center" vertical="center" wrapText="1" readingOrder="1"/>
    </xf>
    <xf numFmtId="1" fontId="10" fillId="10" borderId="28" xfId="0" applyNumberFormat="1" applyFont="1" applyFill="1" applyBorder="1" applyAlignment="1">
      <alignment horizontal="center" vertical="center" wrapText="1" readingOrder="1"/>
    </xf>
    <xf numFmtId="1" fontId="10" fillId="10" borderId="29" xfId="0" applyNumberFormat="1" applyFont="1" applyFill="1" applyBorder="1" applyAlignment="1">
      <alignment horizontal="center" vertical="center" wrapText="1" readingOrder="1"/>
    </xf>
    <xf numFmtId="1" fontId="10" fillId="10" borderId="30" xfId="0" applyNumberFormat="1" applyFont="1" applyFill="1" applyBorder="1" applyAlignment="1">
      <alignment horizontal="center" vertical="center" wrapText="1" readingOrder="1"/>
    </xf>
    <xf numFmtId="0" fontId="10" fillId="10" borderId="28" xfId="0" applyFont="1" applyFill="1" applyBorder="1" applyAlignment="1">
      <alignment horizontal="center" vertical="center" wrapText="1" readingOrder="1"/>
    </xf>
    <xf numFmtId="0" fontId="10" fillId="10" borderId="29" xfId="0" applyFont="1" applyFill="1" applyBorder="1" applyAlignment="1">
      <alignment horizontal="center" vertical="center" wrapText="1" readingOrder="1"/>
    </xf>
    <xf numFmtId="0" fontId="10" fillId="10" borderId="30" xfId="0" applyFont="1" applyFill="1" applyBorder="1" applyAlignment="1">
      <alignment horizontal="center" vertical="center" wrapText="1" readingOrder="1"/>
    </xf>
    <xf numFmtId="0" fontId="10" fillId="9" borderId="104" xfId="0" applyFont="1" applyFill="1" applyBorder="1" applyAlignment="1">
      <alignment horizontal="center" vertical="center" wrapText="1" readingOrder="1"/>
    </xf>
    <xf numFmtId="0" fontId="10" fillId="9" borderId="60" xfId="0" applyFont="1" applyFill="1" applyBorder="1" applyAlignment="1">
      <alignment horizontal="center" vertical="center" wrapText="1" readingOrder="1"/>
    </xf>
    <xf numFmtId="0" fontId="40" fillId="7" borderId="0" xfId="0" applyFont="1" applyFill="1" applyAlignment="1">
      <alignment horizontal="center" vertical="center" wrapText="1"/>
    </xf>
    <xf numFmtId="0" fontId="35" fillId="0" borderId="0" xfId="0" applyFont="1" applyAlignment="1">
      <alignment horizontal="center" vertical="center" wrapText="1"/>
    </xf>
    <xf numFmtId="0" fontId="10" fillId="10" borderId="46" xfId="0" applyFont="1" applyFill="1" applyBorder="1" applyAlignment="1">
      <alignment horizontal="center" vertical="center" wrapText="1" readingOrder="1"/>
    </xf>
    <xf numFmtId="0" fontId="10" fillId="10" borderId="25" xfId="0" applyFont="1" applyFill="1" applyBorder="1" applyAlignment="1">
      <alignment horizontal="center" vertical="center" wrapText="1" readingOrder="1"/>
    </xf>
    <xf numFmtId="0" fontId="10" fillId="10" borderId="61" xfId="0" applyFont="1" applyFill="1" applyBorder="1" applyAlignment="1">
      <alignment horizontal="center" vertical="center" wrapText="1" readingOrder="1"/>
    </xf>
    <xf numFmtId="0" fontId="10" fillId="10" borderId="63" xfId="0" applyFont="1" applyFill="1" applyBorder="1" applyAlignment="1">
      <alignment horizontal="center" vertical="center" wrapText="1" readingOrder="1"/>
    </xf>
    <xf numFmtId="0" fontId="10" fillId="10" borderId="69" xfId="0" applyFont="1" applyFill="1" applyBorder="1" applyAlignment="1">
      <alignment horizontal="center" vertical="center" wrapText="1" readingOrder="1"/>
    </xf>
    <xf numFmtId="0" fontId="10" fillId="10" borderId="62" xfId="0" applyFont="1" applyFill="1" applyBorder="1" applyAlignment="1">
      <alignment horizontal="center" vertical="center" wrapText="1" readingOrder="1"/>
    </xf>
    <xf numFmtId="0" fontId="10" fillId="10" borderId="20" xfId="0" applyFont="1" applyFill="1" applyBorder="1" applyAlignment="1">
      <alignment horizontal="center" vertical="center" wrapText="1" readingOrder="1"/>
    </xf>
    <xf numFmtId="0" fontId="10" fillId="10" borderId="70" xfId="0" applyFont="1" applyFill="1" applyBorder="1" applyAlignment="1">
      <alignment horizontal="center" vertical="center" wrapText="1" readingOrder="1"/>
    </xf>
    <xf numFmtId="0" fontId="10" fillId="10" borderId="73" xfId="0" applyFont="1" applyFill="1" applyBorder="1" applyAlignment="1">
      <alignment horizontal="center" vertical="center" wrapText="1" readingOrder="1"/>
    </xf>
    <xf numFmtId="0" fontId="10" fillId="10" borderId="52" xfId="0" applyFont="1" applyFill="1" applyBorder="1" applyAlignment="1">
      <alignment horizontal="center" vertical="center" wrapText="1" readingOrder="1"/>
    </xf>
    <xf numFmtId="0" fontId="10" fillId="10" borderId="71" xfId="0" applyFont="1" applyFill="1" applyBorder="1" applyAlignment="1">
      <alignment horizontal="center" vertical="center" wrapText="1" readingOrder="1"/>
    </xf>
    <xf numFmtId="1" fontId="23" fillId="10" borderId="88" xfId="0" applyNumberFormat="1" applyFont="1" applyFill="1" applyBorder="1" applyAlignment="1">
      <alignment horizontal="center" vertical="center" wrapText="1" readingOrder="1"/>
    </xf>
    <xf numFmtId="1" fontId="10" fillId="9" borderId="79" xfId="0" applyNumberFormat="1" applyFont="1" applyFill="1" applyBorder="1" applyAlignment="1">
      <alignment horizontal="center" vertical="center" wrapText="1" readingOrder="1"/>
    </xf>
    <xf numFmtId="1" fontId="10" fillId="9" borderId="44" xfId="0" applyNumberFormat="1" applyFont="1" applyFill="1" applyBorder="1" applyAlignment="1">
      <alignment horizontal="center" vertical="center" wrapText="1" readingOrder="1"/>
    </xf>
    <xf numFmtId="1" fontId="10" fillId="9" borderId="32" xfId="0" applyNumberFormat="1" applyFont="1" applyFill="1" applyBorder="1" applyAlignment="1">
      <alignment horizontal="center" vertical="center" wrapText="1" readingOrder="1"/>
    </xf>
    <xf numFmtId="1" fontId="23" fillId="10" borderId="46" xfId="0" applyNumberFormat="1" applyFont="1" applyFill="1" applyBorder="1" applyAlignment="1">
      <alignment horizontal="center" vertical="center" wrapText="1" readingOrder="1"/>
    </xf>
    <xf numFmtId="1" fontId="23" fillId="10" borderId="94" xfId="0" applyNumberFormat="1" applyFont="1" applyFill="1" applyBorder="1" applyAlignment="1">
      <alignment horizontal="center" vertical="center" wrapText="1" readingOrder="1"/>
    </xf>
    <xf numFmtId="1" fontId="4" fillId="9" borderId="32" xfId="0" applyNumberFormat="1" applyFont="1" applyFill="1" applyBorder="1" applyAlignment="1">
      <alignment horizontal="center" vertical="center" wrapText="1" readingOrder="1"/>
    </xf>
    <xf numFmtId="1" fontId="23" fillId="10" borderId="98" xfId="0" applyNumberFormat="1" applyFont="1" applyFill="1" applyBorder="1" applyAlignment="1">
      <alignment horizontal="center" vertical="center" wrapText="1" readingOrder="1"/>
    </xf>
    <xf numFmtId="1" fontId="23" fillId="10" borderId="36" xfId="0" applyNumberFormat="1" applyFont="1" applyFill="1" applyBorder="1" applyAlignment="1">
      <alignment horizontal="center" vertical="center" wrapText="1" readingOrder="1"/>
    </xf>
    <xf numFmtId="1" fontId="23" fillId="10" borderId="99" xfId="0" applyNumberFormat="1" applyFont="1" applyFill="1" applyBorder="1" applyAlignment="1">
      <alignment horizontal="center" vertical="center" wrapText="1" readingOrder="1"/>
    </xf>
    <xf numFmtId="1" fontId="23" fillId="10" borderId="45" xfId="0" applyNumberFormat="1" applyFont="1" applyFill="1" applyBorder="1" applyAlignment="1">
      <alignment horizontal="center" vertical="center" wrapText="1" readingOrder="1"/>
    </xf>
    <xf numFmtId="1" fontId="46" fillId="9" borderId="41" xfId="0" applyNumberFormat="1" applyFont="1" applyFill="1" applyBorder="1" applyAlignment="1">
      <alignment horizontal="center" vertical="center" wrapText="1" readingOrder="1"/>
    </xf>
    <xf numFmtId="1" fontId="46" fillId="9" borderId="42" xfId="0" applyNumberFormat="1" applyFont="1" applyFill="1" applyBorder="1" applyAlignment="1">
      <alignment horizontal="center" vertical="center" wrapText="1" readingOrder="1"/>
    </xf>
    <xf numFmtId="1" fontId="46" fillId="9" borderId="43" xfId="0" applyNumberFormat="1" applyFont="1" applyFill="1" applyBorder="1" applyAlignment="1">
      <alignment horizontal="center" vertical="center" wrapText="1" readingOrder="1"/>
    </xf>
    <xf numFmtId="0" fontId="29" fillId="10" borderId="31" xfId="0" applyFont="1" applyFill="1" applyBorder="1" applyAlignment="1">
      <alignment horizontal="center" vertical="center" wrapText="1" readingOrder="1"/>
    </xf>
    <xf numFmtId="0" fontId="29" fillId="10" borderId="39" xfId="0" applyFont="1" applyFill="1" applyBorder="1" applyAlignment="1">
      <alignment horizontal="center" vertical="center" wrapText="1" readingOrder="1"/>
    </xf>
    <xf numFmtId="0" fontId="29" fillId="10" borderId="44" xfId="0" applyFont="1" applyFill="1" applyBorder="1" applyAlignment="1">
      <alignment horizontal="center" vertical="center" wrapText="1" readingOrder="1"/>
    </xf>
    <xf numFmtId="0" fontId="29" fillId="10" borderId="15" xfId="0" applyFont="1" applyFill="1" applyBorder="1" applyAlignment="1">
      <alignment horizontal="center" vertical="center" wrapText="1" readingOrder="1"/>
    </xf>
    <xf numFmtId="0" fontId="29" fillId="10" borderId="32" xfId="0" applyFont="1" applyFill="1" applyBorder="1" applyAlignment="1">
      <alignment horizontal="center" vertical="center" wrapText="1" readingOrder="1"/>
    </xf>
    <xf numFmtId="0" fontId="29" fillId="10" borderId="40" xfId="0" applyFont="1" applyFill="1" applyBorder="1" applyAlignment="1">
      <alignment horizontal="center" vertical="center" wrapText="1" readingOrder="1"/>
    </xf>
    <xf numFmtId="1" fontId="10" fillId="9" borderId="31" xfId="0" applyNumberFormat="1" applyFont="1" applyFill="1" applyBorder="1" applyAlignment="1">
      <alignment horizontal="center" vertical="center" wrapText="1" readingOrder="1"/>
    </xf>
    <xf numFmtId="1" fontId="10" fillId="9" borderId="66" xfId="0" applyNumberFormat="1" applyFont="1" applyFill="1" applyBorder="1" applyAlignment="1">
      <alignment horizontal="center" vertical="center" wrapText="1" readingOrder="1"/>
    </xf>
    <xf numFmtId="0" fontId="37" fillId="7" borderId="0" xfId="0" applyFont="1" applyFill="1" applyAlignment="1">
      <alignment horizontal="center" vertical="center" wrapText="1"/>
    </xf>
    <xf numFmtId="0" fontId="35" fillId="7" borderId="0" xfId="0" applyFont="1" applyFill="1" applyAlignment="1">
      <alignment horizontal="center" vertical="center" wrapText="1"/>
    </xf>
    <xf numFmtId="1" fontId="23" fillId="10" borderId="79" xfId="0" applyNumberFormat="1" applyFont="1" applyFill="1" applyBorder="1" applyAlignment="1">
      <alignment horizontal="center" vertical="center" wrapText="1"/>
    </xf>
    <xf numFmtId="1" fontId="23" fillId="10" borderId="44" xfId="0" applyNumberFormat="1" applyFont="1" applyFill="1" applyBorder="1" applyAlignment="1">
      <alignment horizontal="center" vertical="center" wrapText="1"/>
    </xf>
    <xf numFmtId="1" fontId="23" fillId="10" borderId="32" xfId="0" applyNumberFormat="1" applyFont="1" applyFill="1" applyBorder="1" applyAlignment="1">
      <alignment horizontal="center" vertical="center" wrapText="1"/>
    </xf>
    <xf numFmtId="1" fontId="49" fillId="10" borderId="31" xfId="0" applyNumberFormat="1" applyFont="1" applyFill="1" applyBorder="1" applyAlignment="1">
      <alignment horizontal="center" vertical="center" wrapText="1"/>
    </xf>
    <xf numFmtId="1" fontId="49" fillId="10" borderId="44" xfId="0" applyNumberFormat="1" applyFont="1" applyFill="1" applyBorder="1" applyAlignment="1">
      <alignment horizontal="center" vertical="center" wrapText="1"/>
    </xf>
    <xf numFmtId="1" fontId="49" fillId="10" borderId="32" xfId="0" applyNumberFormat="1" applyFont="1" applyFill="1" applyBorder="1" applyAlignment="1">
      <alignment horizontal="center" vertical="center" wrapText="1"/>
    </xf>
    <xf numFmtId="1" fontId="23" fillId="8" borderId="28" xfId="0" applyNumberFormat="1" applyFont="1" applyFill="1" applyBorder="1" applyAlignment="1">
      <alignment horizontal="center" vertical="center" wrapText="1" readingOrder="1"/>
    </xf>
    <xf numFmtId="1" fontId="23" fillId="8" borderId="29" xfId="0" applyNumberFormat="1" applyFont="1" applyFill="1" applyBorder="1" applyAlignment="1">
      <alignment horizontal="center" vertical="center" wrapText="1" readingOrder="1"/>
    </xf>
    <xf numFmtId="1" fontId="23" fillId="8" borderId="46" xfId="0" applyNumberFormat="1" applyFont="1" applyFill="1" applyBorder="1" applyAlignment="1">
      <alignment horizontal="center" vertical="center" wrapText="1" readingOrder="1"/>
    </xf>
    <xf numFmtId="1" fontId="23" fillId="8" borderId="25" xfId="0" applyNumberFormat="1" applyFont="1" applyFill="1" applyBorder="1" applyAlignment="1">
      <alignment horizontal="center" vertical="center" wrapText="1" readingOrder="1"/>
    </xf>
    <xf numFmtId="1" fontId="4" fillId="9" borderId="102" xfId="0" applyNumberFormat="1" applyFont="1" applyFill="1" applyBorder="1" applyAlignment="1">
      <alignment horizontal="center" vertical="center" wrapText="1" readingOrder="1"/>
    </xf>
    <xf numFmtId="1" fontId="4" fillId="9" borderId="103" xfId="0" applyNumberFormat="1" applyFont="1" applyFill="1" applyBorder="1" applyAlignment="1">
      <alignment horizontal="center" vertical="center" wrapText="1" readingOrder="1"/>
    </xf>
    <xf numFmtId="1" fontId="4" fillId="9" borderId="104" xfId="0" applyNumberFormat="1" applyFont="1" applyFill="1" applyBorder="1" applyAlignment="1">
      <alignment horizontal="center" vertical="center" wrapText="1" readingOrder="1"/>
    </xf>
    <xf numFmtId="1" fontId="23" fillId="8" borderId="30" xfId="0" applyNumberFormat="1" applyFont="1" applyFill="1" applyBorder="1" applyAlignment="1">
      <alignment horizontal="center" vertical="center" wrapText="1" readingOrder="1"/>
    </xf>
    <xf numFmtId="0" fontId="23" fillId="8" borderId="31" xfId="0" applyFont="1" applyFill="1" applyBorder="1" applyAlignment="1">
      <alignment horizontal="center" vertical="center" wrapText="1" readingOrder="1"/>
    </xf>
    <xf numFmtId="0" fontId="23" fillId="8" borderId="39" xfId="0" applyFont="1" applyFill="1" applyBorder="1" applyAlignment="1">
      <alignment horizontal="center" vertical="center" wrapText="1" readingOrder="1"/>
    </xf>
    <xf numFmtId="0" fontId="23" fillId="8" borderId="47" xfId="0" applyFont="1" applyFill="1" applyBorder="1" applyAlignment="1">
      <alignment horizontal="center" vertical="center" wrapText="1" readingOrder="1"/>
    </xf>
    <xf numFmtId="0" fontId="23" fillId="8" borderId="44" xfId="0" applyFont="1" applyFill="1" applyBorder="1" applyAlignment="1">
      <alignment horizontal="center" vertical="center" wrapText="1" readingOrder="1"/>
    </xf>
    <xf numFmtId="0" fontId="23" fillId="8" borderId="15" xfId="0" applyFont="1" applyFill="1" applyBorder="1" applyAlignment="1">
      <alignment horizontal="center" vertical="center" wrapText="1" readingOrder="1"/>
    </xf>
    <xf numFmtId="0" fontId="23" fillId="8" borderId="49" xfId="0" applyFont="1" applyFill="1" applyBorder="1" applyAlignment="1">
      <alignment horizontal="center" vertical="center" wrapText="1" readingOrder="1"/>
    </xf>
    <xf numFmtId="0" fontId="23" fillId="8" borderId="32" xfId="0" applyFont="1" applyFill="1" applyBorder="1" applyAlignment="1">
      <alignment horizontal="center" vertical="center" wrapText="1" readingOrder="1"/>
    </xf>
    <xf numFmtId="0" fontId="23" fillId="8" borderId="40" xfId="0" applyFont="1" applyFill="1" applyBorder="1" applyAlignment="1">
      <alignment horizontal="center" vertical="center" wrapText="1" readingOrder="1"/>
    </xf>
    <xf numFmtId="0" fontId="23" fillId="8" borderId="48" xfId="0" applyFont="1" applyFill="1" applyBorder="1" applyAlignment="1">
      <alignment horizontal="center" vertical="center" wrapText="1" readingOrder="1"/>
    </xf>
    <xf numFmtId="1" fontId="23" fillId="10" borderId="82" xfId="0" applyNumberFormat="1" applyFont="1" applyFill="1" applyBorder="1" applyAlignment="1">
      <alignment horizontal="center" vertical="center" wrapText="1" readingOrder="1"/>
    </xf>
    <xf numFmtId="1" fontId="23" fillId="10" borderId="0" xfId="0" applyNumberFormat="1" applyFont="1" applyFill="1" applyBorder="1" applyAlignment="1">
      <alignment horizontal="center" vertical="center" wrapText="1" readingOrder="1"/>
    </xf>
    <xf numFmtId="1" fontId="35" fillId="0" borderId="0" xfId="0" applyNumberFormat="1" applyFont="1" applyAlignment="1">
      <alignment horizontal="center"/>
    </xf>
    <xf numFmtId="1" fontId="37" fillId="7" borderId="0" xfId="0" applyNumberFormat="1" applyFont="1" applyFill="1" applyAlignment="1">
      <alignment horizontal="center" vertical="center" wrapText="1"/>
    </xf>
    <xf numFmtId="1" fontId="23" fillId="10" borderId="107" xfId="0" applyNumberFormat="1" applyFont="1" applyFill="1" applyBorder="1" applyAlignment="1">
      <alignment horizontal="center" vertical="center" wrapText="1" readingOrder="1"/>
    </xf>
    <xf numFmtId="1" fontId="23" fillId="10" borderId="19" xfId="0" applyNumberFormat="1" applyFont="1" applyFill="1" applyBorder="1" applyAlignment="1">
      <alignment horizontal="center" vertical="center" wrapText="1" readingOrder="1"/>
    </xf>
    <xf numFmtId="1" fontId="23" fillId="10" borderId="60" xfId="0" applyNumberFormat="1" applyFont="1" applyFill="1" applyBorder="1" applyAlignment="1">
      <alignment horizontal="center" vertical="center" wrapText="1" readingOrder="1"/>
    </xf>
    <xf numFmtId="1" fontId="23" fillId="10" borderId="101" xfId="0" applyNumberFormat="1" applyFont="1" applyFill="1" applyBorder="1" applyAlignment="1">
      <alignment horizontal="center" vertical="center" wrapText="1" readingOrder="1"/>
    </xf>
    <xf numFmtId="1" fontId="23" fillId="10" borderId="85" xfId="0" applyNumberFormat="1" applyFont="1" applyFill="1" applyBorder="1" applyAlignment="1">
      <alignment horizontal="center" vertical="center" wrapText="1" readingOrder="1"/>
    </xf>
    <xf numFmtId="1" fontId="23" fillId="10" borderId="87" xfId="0" applyNumberFormat="1" applyFont="1" applyFill="1" applyBorder="1" applyAlignment="1">
      <alignment horizontal="center" vertical="center" wrapText="1" readingOrder="1"/>
    </xf>
    <xf numFmtId="1" fontId="23" fillId="10" borderId="83" xfId="0" applyNumberFormat="1" applyFont="1" applyFill="1" applyBorder="1" applyAlignment="1">
      <alignment horizontal="center" vertical="center" wrapText="1" readingOrder="1"/>
    </xf>
    <xf numFmtId="1" fontId="23" fillId="10" borderId="102" xfId="0" applyNumberFormat="1" applyFont="1" applyFill="1" applyBorder="1" applyAlignment="1">
      <alignment horizontal="center" vertical="center" wrapText="1" readingOrder="1"/>
    </xf>
    <xf numFmtId="1" fontId="23" fillId="10" borderId="103" xfId="0" applyNumberFormat="1" applyFont="1" applyFill="1" applyBorder="1" applyAlignment="1">
      <alignment horizontal="center" vertical="center" wrapText="1" readingOrder="1"/>
    </xf>
    <xf numFmtId="1" fontId="23" fillId="10" borderId="104" xfId="0" applyNumberFormat="1" applyFont="1" applyFill="1" applyBorder="1" applyAlignment="1">
      <alignment horizontal="center" vertical="center" wrapText="1" readingOrder="1"/>
    </xf>
    <xf numFmtId="0" fontId="10" fillId="8" borderId="32" xfId="0" applyFont="1" applyFill="1" applyBorder="1" applyAlignment="1">
      <alignment horizontal="center" vertical="center" wrapText="1" readingOrder="1"/>
    </xf>
    <xf numFmtId="0" fontId="10" fillId="8" borderId="40" xfId="0" applyFont="1" applyFill="1" applyBorder="1" applyAlignment="1">
      <alignment horizontal="center" vertical="center" wrapText="1" readingOrder="1"/>
    </xf>
    <xf numFmtId="0" fontId="10" fillId="8" borderId="31" xfId="0" applyFont="1" applyFill="1" applyBorder="1" applyAlignment="1">
      <alignment horizontal="center" vertical="center" wrapText="1" readingOrder="1"/>
    </xf>
    <xf numFmtId="0" fontId="10" fillId="8" borderId="39" xfId="0" applyFont="1" applyFill="1" applyBorder="1" applyAlignment="1">
      <alignment horizontal="center" vertical="center" wrapText="1" readingOrder="1"/>
    </xf>
    <xf numFmtId="0" fontId="10" fillId="8" borderId="44" xfId="0" applyFont="1" applyFill="1" applyBorder="1" applyAlignment="1">
      <alignment horizontal="center" vertical="center" wrapText="1" readingOrder="1"/>
    </xf>
    <xf numFmtId="0" fontId="10" fillId="8" borderId="15" xfId="0" applyFont="1" applyFill="1" applyBorder="1" applyAlignment="1">
      <alignment horizontal="center" vertical="center" wrapText="1" readingOrder="1"/>
    </xf>
    <xf numFmtId="1" fontId="10" fillId="8" borderId="29" xfId="0" applyNumberFormat="1" applyFont="1" applyFill="1" applyBorder="1" applyAlignment="1">
      <alignment horizontal="center" vertical="center" wrapText="1" readingOrder="1"/>
    </xf>
    <xf numFmtId="1" fontId="10" fillId="8" borderId="30" xfId="0" applyNumberFormat="1" applyFont="1" applyFill="1" applyBorder="1" applyAlignment="1">
      <alignment horizontal="center" vertical="center" wrapText="1" readingOrder="1"/>
    </xf>
    <xf numFmtId="1" fontId="23" fillId="10" borderId="81" xfId="0" applyNumberFormat="1" applyFont="1" applyFill="1" applyBorder="1" applyAlignment="1">
      <alignment horizontal="center" vertical="center" wrapText="1" readingOrder="1"/>
    </xf>
    <xf numFmtId="0" fontId="10" fillId="8" borderId="28" xfId="0" applyFont="1" applyFill="1" applyBorder="1" applyAlignment="1">
      <alignment horizontal="center" vertical="center" readingOrder="1"/>
    </xf>
    <xf numFmtId="0" fontId="10" fillId="8" borderId="29" xfId="0" applyFont="1" applyFill="1" applyBorder="1" applyAlignment="1">
      <alignment horizontal="center" vertical="center" readingOrder="1"/>
    </xf>
    <xf numFmtId="0" fontId="10" fillId="8" borderId="30" xfId="0" applyFont="1" applyFill="1" applyBorder="1" applyAlignment="1">
      <alignment horizontal="center" vertical="center" readingOrder="1"/>
    </xf>
    <xf numFmtId="1" fontId="39" fillId="0" borderId="0" xfId="0" applyNumberFormat="1" applyFont="1" applyAlignment="1">
      <alignment horizontal="center"/>
    </xf>
    <xf numFmtId="1" fontId="37" fillId="0" borderId="0" xfId="0" applyNumberFormat="1" applyFont="1" applyAlignment="1">
      <alignment horizontal="center"/>
    </xf>
    <xf numFmtId="1" fontId="10" fillId="8" borderId="29" xfId="0" applyNumberFormat="1" applyFont="1" applyFill="1" applyBorder="1" applyAlignment="1">
      <alignment horizontal="center" vertical="center" readingOrder="1"/>
    </xf>
    <xf numFmtId="1" fontId="10" fillId="8" borderId="46" xfId="0" applyNumberFormat="1" applyFont="1" applyFill="1" applyBorder="1" applyAlignment="1">
      <alignment horizontal="center" vertical="center" readingOrder="1"/>
    </xf>
    <xf numFmtId="1" fontId="10" fillId="8" borderId="25" xfId="0" applyNumberFormat="1" applyFont="1" applyFill="1" applyBorder="1" applyAlignment="1">
      <alignment horizontal="center" vertical="center" readingOrder="1"/>
    </xf>
    <xf numFmtId="1" fontId="10" fillId="8" borderId="28" xfId="0" applyNumberFormat="1" applyFont="1" applyFill="1" applyBorder="1" applyAlignment="1">
      <alignment horizontal="center" vertical="center" readingOrder="1"/>
    </xf>
    <xf numFmtId="1" fontId="10" fillId="8" borderId="30" xfId="0" applyNumberFormat="1" applyFont="1" applyFill="1" applyBorder="1" applyAlignment="1">
      <alignment horizontal="center" vertical="center" readingOrder="1"/>
    </xf>
    <xf numFmtId="1" fontId="23" fillId="10" borderId="105" xfId="0" applyNumberFormat="1" applyFont="1" applyFill="1" applyBorder="1" applyAlignment="1">
      <alignment horizontal="center" vertical="center" wrapText="1" readingOrder="1"/>
    </xf>
    <xf numFmtId="1" fontId="23" fillId="10" borderId="106" xfId="0" applyNumberFormat="1" applyFont="1" applyFill="1" applyBorder="1" applyAlignment="1">
      <alignment horizontal="center" vertical="center" wrapText="1" readingOrder="1"/>
    </xf>
    <xf numFmtId="0" fontId="29" fillId="10" borderId="66" xfId="0" applyFont="1" applyFill="1" applyBorder="1" applyAlignment="1">
      <alignment horizontal="center" vertical="center" wrapText="1" readingOrder="1"/>
    </xf>
    <xf numFmtId="0" fontId="29" fillId="9" borderId="15" xfId="0" applyFont="1" applyFill="1" applyBorder="1" applyAlignment="1">
      <alignment horizontal="center" vertical="center" wrapText="1" readingOrder="1"/>
    </xf>
    <xf numFmtId="0" fontId="29" fillId="10" borderId="28" xfId="0" applyFont="1" applyFill="1" applyBorder="1" applyAlignment="1">
      <alignment horizontal="center" vertical="center" wrapText="1" readingOrder="1"/>
    </xf>
    <xf numFmtId="0" fontId="29" fillId="10" borderId="29" xfId="0" applyFont="1" applyFill="1" applyBorder="1" applyAlignment="1">
      <alignment horizontal="center" vertical="center" wrapText="1" readingOrder="1"/>
    </xf>
    <xf numFmtId="0" fontId="29" fillId="10" borderId="30" xfId="0" applyFont="1" applyFill="1" applyBorder="1" applyAlignment="1">
      <alignment horizontal="center" vertical="center" wrapText="1" readingOrder="1"/>
    </xf>
    <xf numFmtId="0" fontId="29" fillId="10" borderId="45" xfId="0" applyFont="1" applyFill="1" applyBorder="1" applyAlignment="1">
      <alignment horizontal="center" vertical="center" wrapText="1" readingOrder="1"/>
    </xf>
    <xf numFmtId="0" fontId="29" fillId="10" borderId="46" xfId="0" applyFont="1" applyFill="1" applyBorder="1" applyAlignment="1">
      <alignment horizontal="center" vertical="center" wrapText="1" readingOrder="1"/>
    </xf>
    <xf numFmtId="0" fontId="29" fillId="10" borderId="112" xfId="0" applyFont="1" applyFill="1" applyBorder="1" applyAlignment="1">
      <alignment horizontal="center" vertical="center" wrapText="1" readingOrder="1"/>
    </xf>
    <xf numFmtId="0" fontId="29" fillId="10" borderId="113" xfId="0" applyFont="1" applyFill="1" applyBorder="1" applyAlignment="1">
      <alignment horizontal="center" vertical="center" wrapText="1" readingOrder="1"/>
    </xf>
    <xf numFmtId="0" fontId="29" fillId="10" borderId="114" xfId="0" applyFont="1" applyFill="1" applyBorder="1" applyAlignment="1">
      <alignment horizontal="center" vertical="center" wrapText="1" readingOrder="1"/>
    </xf>
    <xf numFmtId="0" fontId="29" fillId="10" borderId="41" xfId="0" applyFont="1" applyFill="1" applyBorder="1" applyAlignment="1">
      <alignment horizontal="center" vertical="center" wrapText="1" readingOrder="1"/>
    </xf>
    <xf numFmtId="0" fontId="29" fillId="10" borderId="42" xfId="0" applyFont="1" applyFill="1" applyBorder="1" applyAlignment="1">
      <alignment horizontal="center" vertical="center" wrapText="1" readingOrder="1"/>
    </xf>
    <xf numFmtId="0" fontId="29" fillId="10" borderId="43" xfId="0" applyFont="1" applyFill="1" applyBorder="1" applyAlignment="1">
      <alignment horizontal="center" vertical="center" wrapText="1" readingOrder="1"/>
    </xf>
    <xf numFmtId="0" fontId="29" fillId="10" borderId="25" xfId="0" applyFont="1" applyFill="1" applyBorder="1" applyAlignment="1">
      <alignment horizontal="center" vertical="center" wrapText="1" readingOrder="1"/>
    </xf>
    <xf numFmtId="0" fontId="10" fillId="10" borderId="78" xfId="0" applyFont="1" applyFill="1" applyBorder="1" applyAlignment="1">
      <alignment horizontal="center" vertical="center" wrapText="1" readingOrder="1"/>
    </xf>
    <xf numFmtId="0" fontId="10" fillId="10" borderId="51" xfId="0" applyFont="1" applyFill="1" applyBorder="1" applyAlignment="1">
      <alignment horizontal="center" vertical="center" wrapText="1" readingOrder="1"/>
    </xf>
    <xf numFmtId="0" fontId="10" fillId="10" borderId="59" xfId="0" applyFont="1" applyFill="1" applyBorder="1" applyAlignment="1">
      <alignment horizontal="center" vertical="center" wrapText="1" readingOrder="1"/>
    </xf>
    <xf numFmtId="0" fontId="38" fillId="0" borderId="0" xfId="0" applyFont="1" applyAlignment="1">
      <alignment horizontal="center"/>
    </xf>
    <xf numFmtId="0" fontId="37" fillId="0" borderId="0" xfId="0" applyFont="1" applyAlignment="1">
      <alignment horizontal="center"/>
    </xf>
    <xf numFmtId="0" fontId="29" fillId="10" borderId="29" xfId="0" applyFont="1" applyFill="1" applyBorder="1" applyAlignment="1">
      <alignment horizontal="center" vertical="center" readingOrder="1"/>
    </xf>
    <xf numFmtId="0" fontId="29" fillId="10" borderId="30" xfId="0" applyFont="1" applyFill="1" applyBorder="1" applyAlignment="1">
      <alignment horizontal="center" vertical="center" readingOrder="1"/>
    </xf>
    <xf numFmtId="0" fontId="10" fillId="10" borderId="74" xfId="0" applyFont="1" applyFill="1" applyBorder="1" applyAlignment="1">
      <alignment horizontal="center" vertical="center" wrapText="1" readingOrder="1"/>
    </xf>
    <xf numFmtId="0" fontId="37" fillId="0" borderId="0" xfId="0" applyFont="1" applyAlignment="1">
      <alignment horizontal="center" vertical="center"/>
    </xf>
    <xf numFmtId="0" fontId="29" fillId="10" borderId="55" xfId="0" applyFont="1" applyFill="1" applyBorder="1" applyAlignment="1">
      <alignment horizontal="center" vertical="center" wrapText="1" readingOrder="1"/>
    </xf>
    <xf numFmtId="0" fontId="29" fillId="10" borderId="110" xfId="0" applyFont="1" applyFill="1" applyBorder="1" applyAlignment="1">
      <alignment horizontal="center" vertical="center" wrapText="1" readingOrder="1"/>
    </xf>
    <xf numFmtId="0" fontId="29" fillId="9" borderId="58" xfId="0" applyFont="1" applyFill="1" applyBorder="1" applyAlignment="1">
      <alignment horizontal="center" vertical="center" wrapText="1" readingOrder="1"/>
    </xf>
    <xf numFmtId="0" fontId="29" fillId="9" borderId="60" xfId="0" applyFont="1" applyFill="1" applyBorder="1" applyAlignment="1">
      <alignment horizontal="center" vertical="center" wrapText="1" readingOrder="1"/>
    </xf>
    <xf numFmtId="0" fontId="29" fillId="10" borderId="68" xfId="0" applyFont="1" applyFill="1" applyBorder="1" applyAlignment="1">
      <alignment horizontal="center" vertical="center" wrapText="1" readingOrder="1"/>
    </xf>
    <xf numFmtId="0" fontId="29" fillId="10" borderId="81" xfId="0" applyFont="1" applyFill="1" applyBorder="1" applyAlignment="1">
      <alignment horizontal="center" vertical="center" wrapText="1" readingOrder="1"/>
    </xf>
    <xf numFmtId="0" fontId="10" fillId="10" borderId="31" xfId="0" applyFont="1" applyFill="1" applyBorder="1" applyAlignment="1">
      <alignment horizontal="center" vertical="center" wrapText="1" readingOrder="1"/>
    </xf>
    <xf numFmtId="0" fontId="10" fillId="10" borderId="39" xfId="0" applyFont="1" applyFill="1" applyBorder="1" applyAlignment="1">
      <alignment horizontal="center" vertical="center" wrapText="1" readingOrder="1"/>
    </xf>
    <xf numFmtId="0" fontId="10" fillId="10" borderId="47" xfId="0" applyFont="1" applyFill="1" applyBorder="1" applyAlignment="1">
      <alignment horizontal="center" vertical="center" wrapText="1" readingOrder="1"/>
    </xf>
    <xf numFmtId="0" fontId="10" fillId="10" borderId="44" xfId="0" applyFont="1" applyFill="1" applyBorder="1" applyAlignment="1">
      <alignment horizontal="center" vertical="center" wrapText="1" readingOrder="1"/>
    </xf>
    <xf numFmtId="0" fontId="10" fillId="10" borderId="15" xfId="0" applyFont="1" applyFill="1" applyBorder="1" applyAlignment="1">
      <alignment horizontal="center" vertical="center" wrapText="1" readingOrder="1"/>
    </xf>
    <xf numFmtId="0" fontId="10" fillId="10" borderId="49" xfId="0" applyFont="1" applyFill="1" applyBorder="1" applyAlignment="1">
      <alignment horizontal="center" vertical="center" wrapText="1" readingOrder="1"/>
    </xf>
    <xf numFmtId="0" fontId="10" fillId="10" borderId="32" xfId="0" applyFont="1" applyFill="1" applyBorder="1" applyAlignment="1">
      <alignment horizontal="center" vertical="center" wrapText="1" readingOrder="1"/>
    </xf>
    <xf numFmtId="0" fontId="10" fillId="10" borderId="50" xfId="0" applyFont="1" applyFill="1" applyBorder="1" applyAlignment="1">
      <alignment horizontal="center" vertical="center" wrapText="1" readingOrder="1"/>
    </xf>
    <xf numFmtId="0" fontId="10" fillId="10" borderId="65" xfId="0" applyFont="1" applyFill="1" applyBorder="1" applyAlignment="1">
      <alignment horizontal="center" vertical="center" wrapText="1" readingOrder="1"/>
    </xf>
    <xf numFmtId="0" fontId="10" fillId="10" borderId="68" xfId="0" applyFont="1" applyFill="1" applyBorder="1" applyAlignment="1">
      <alignment horizontal="center" vertical="center" wrapText="1" readingOrder="1"/>
    </xf>
    <xf numFmtId="0" fontId="10" fillId="10" borderId="55" xfId="0" applyFont="1" applyFill="1" applyBorder="1" applyAlignment="1">
      <alignment horizontal="center" vertical="center" wrapText="1" readingOrder="1"/>
    </xf>
    <xf numFmtId="0" fontId="10" fillId="10" borderId="40" xfId="0" applyFont="1" applyFill="1" applyBorder="1" applyAlignment="1">
      <alignment horizontal="center" vertical="center" wrapText="1" readingOrder="1"/>
    </xf>
    <xf numFmtId="0" fontId="10" fillId="10" borderId="48" xfId="0" applyFont="1" applyFill="1" applyBorder="1" applyAlignment="1">
      <alignment horizontal="center" vertical="center" wrapText="1" readingOrder="1"/>
    </xf>
    <xf numFmtId="0" fontId="1" fillId="0" borderId="45" xfId="0" applyFont="1" applyBorder="1" applyAlignment="1">
      <alignment horizontal="center"/>
    </xf>
    <xf numFmtId="0" fontId="1" fillId="0" borderId="46" xfId="0" applyFont="1" applyBorder="1" applyAlignment="1">
      <alignment horizontal="center"/>
    </xf>
    <xf numFmtId="0" fontId="1" fillId="0" borderId="25"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1" fillId="0" borderId="31" xfId="0" applyFont="1" applyBorder="1" applyAlignment="1">
      <alignment horizontal="center"/>
    </xf>
    <xf numFmtId="0" fontId="1" fillId="0" borderId="44" xfId="0" applyFont="1" applyBorder="1" applyAlignment="1">
      <alignment horizontal="center"/>
    </xf>
    <xf numFmtId="0" fontId="1" fillId="0" borderId="32" xfId="0" applyFont="1" applyBorder="1" applyAlignment="1">
      <alignment horizontal="center"/>
    </xf>
    <xf numFmtId="0" fontId="19" fillId="0" borderId="0" xfId="0" applyFont="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1" fillId="0" borderId="31"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26"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14" fillId="0" borderId="23" xfId="0" applyFont="1" applyBorder="1" applyAlignment="1">
      <alignment horizontal="left" vertical="center" wrapText="1" indent="5"/>
    </xf>
    <xf numFmtId="0" fontId="14" fillId="0" borderId="24" xfId="0" applyFont="1" applyBorder="1" applyAlignment="1">
      <alignment horizontal="left" vertical="center" wrapText="1" indent="5"/>
    </xf>
    <xf numFmtId="0" fontId="23" fillId="10" borderId="102" xfId="0" applyFont="1" applyFill="1" applyBorder="1" applyAlignment="1">
      <alignment vertical="center" wrapText="1" readingOrder="1"/>
    </xf>
    <xf numFmtId="0" fontId="23" fillId="10" borderId="103" xfId="0" applyFont="1" applyFill="1" applyBorder="1" applyAlignment="1">
      <alignment vertical="center" wrapText="1" readingOrder="1"/>
    </xf>
    <xf numFmtId="0" fontId="23" fillId="10" borderId="15" xfId="0" applyFont="1" applyFill="1" applyBorder="1" applyAlignment="1">
      <alignment vertical="center" wrapText="1" readingOrder="1"/>
    </xf>
    <xf numFmtId="0" fontId="29" fillId="10" borderId="57" xfId="0" applyFont="1" applyFill="1" applyBorder="1" applyAlignment="1">
      <alignment horizontal="center" vertical="center" wrapText="1" readingOrder="1"/>
    </xf>
    <xf numFmtId="0" fontId="29" fillId="10" borderId="68" xfId="0" applyFont="1" applyFill="1" applyBorder="1" applyAlignment="1">
      <alignment vertical="center" wrapText="1" readingOrder="1"/>
    </xf>
    <xf numFmtId="0" fontId="29" fillId="10" borderId="55" xfId="0" applyFont="1" applyFill="1" applyBorder="1" applyAlignment="1">
      <alignment vertical="center" wrapText="1" readingOrder="1"/>
    </xf>
    <xf numFmtId="0" fontId="29" fillId="10" borderId="15" xfId="0" applyFont="1" applyFill="1" applyBorder="1" applyAlignment="1">
      <alignment vertical="center" wrapText="1" readingOrder="1"/>
    </xf>
  </cellXfs>
  <cellStyles count="2">
    <cellStyle name="Normal" xfId="0" builtinId="0"/>
    <cellStyle name="Normal 2" xfId="1"/>
  </cellStyles>
  <dxfs count="202">
    <dxf>
      <font>
        <b val="0"/>
        <strike val="0"/>
        <outline val="0"/>
        <shadow val="0"/>
        <u val="none"/>
        <vertAlign val="baseline"/>
        <sz val="8"/>
        <color auto="1"/>
      </font>
      <fill>
        <patternFill patternType="none">
          <fgColor indexed="64"/>
          <bgColor theme="0"/>
        </patternFill>
      </fill>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Calibri"/>
        <scheme val="none"/>
      </font>
      <numFmt numFmtId="1" formatCode="0"/>
      <fill>
        <patternFill patternType="solid">
          <fgColor indexed="64"/>
          <bgColor theme="8" tint="0.79998168889431442"/>
        </patternFill>
      </fill>
      <alignment horizontal="center" vertical="center" textRotation="0" wrapText="0" indent="0" relativeIndent="0" justifyLastLine="0" shrinkToFit="0" mergeCell="0" readingOrder="0"/>
      <border diagonalUp="0" diagonalDown="0">
        <left/>
        <right style="medium">
          <color indexed="64"/>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medium">
          <color auto="1"/>
        </top>
        <bottom style="medium">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right style="medium">
          <color indexed="64"/>
        </right>
        <top/>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style="medium">
          <color indexed="64"/>
        </left>
        <right/>
        <top/>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1" indent="0" relativeIndent="0" justifyLastLine="0" shrinkToFit="0" mergeCell="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6" tint="0.59999389629810485"/>
        </patternFill>
      </fill>
      <alignment horizontal="center" vertical="center"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left style="medium">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8" tint="0.79998168889431442"/>
        </patternFill>
      </fill>
      <alignment horizontal="center" vertical="center" textRotation="0" wrapText="1" indent="0" relativeIndent="0" justifyLastLine="0" shrinkToFit="0" mergeCell="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0" indent="0" relativeIndent="0" justifyLastLine="0" shrinkToFit="0" mergeCell="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outline="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0" indent="0" relativeIndent="0" justifyLastLine="0" shrinkToFit="0" mergeCell="0" readingOrder="0"/>
      <border diagonalUp="0" diagonalDown="0" outline="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outline="0">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1" formatCode="0"/>
      <fill>
        <patternFill patternType="solid">
          <fgColor indexed="64"/>
          <bgColor theme="0"/>
        </patternFill>
      </fill>
      <alignment horizontal="center" vertical="center" textRotation="0" wrapText="0" indent="0" relativeIndent="0" justifyLastLine="0" shrinkToFit="0" mergeCell="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0" indent="0" relativeIndent="0" justifyLastLine="0" shrinkToFit="0" mergeCell="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0" indent="0" relativeIndent="0" justifyLastLine="0" shrinkToFit="0" mergeCell="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0" indent="0" relativeIndent="0" justifyLastLine="0" shrinkToFit="0" mergeCell="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0" justifyLastLine="0" shrinkToFit="0" mergeCell="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auto="1"/>
        <name val="Arial"/>
        <scheme val="none"/>
      </font>
      <numFmt numFmtId="1" formatCode="0"/>
      <fill>
        <patternFill patternType="solid">
          <fgColor indexed="64"/>
          <bgColor theme="6" tint="0.59999389629810485"/>
        </patternFill>
      </fill>
      <alignment horizontal="center" vertical="center" textRotation="0" wrapText="0"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0" indent="0" relativeIndent="0" justifyLastLine="0" shrinkToFit="0" mergeCell="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1" formatCode="0"/>
      <fill>
        <patternFill patternType="solid">
          <fgColor indexed="64"/>
          <bgColor theme="6" tint="0.59999389629810485"/>
        </patternFill>
      </fill>
      <alignment horizontal="center" vertical="center" textRotation="0" wrapText="1" indent="0" relativeIndent="0" justifyLastLine="0" shrinkToFit="0" mergeCell="0" readingOrder="0"/>
      <border diagonalUp="0" diagonalDown="0">
        <left style="thin">
          <color indexed="64"/>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center" textRotation="0" wrapText="1" indent="0" relativeIndent="0" justifyLastLine="0" shrinkToFit="0" mergeCell="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right/>
        <top style="medium">
          <color rgb="FFFFFFFF"/>
        </top>
        <bottom/>
      </border>
    </dxf>
    <dxf>
      <font>
        <b val="0"/>
        <strike val="0"/>
        <outline val="0"/>
        <shadow val="0"/>
        <u val="none"/>
        <vertAlign val="baseline"/>
        <sz val="8"/>
        <color auto="1"/>
      </font>
      <fill>
        <patternFill patternType="none">
          <fgColor indexed="64"/>
          <bgColor theme="0"/>
        </patternFill>
      </fill>
      <alignment textRotation="0" indent="0" relativeIndent="255" justifyLastLine="0" shrinkToFit="0" mergeCell="0"/>
      <border diagonalUp="0" diagonalDown="0" outline="0">
        <left style="thin">
          <color indexed="64"/>
        </left>
        <right style="thin">
          <color indexed="64"/>
        </right>
        <top/>
        <bottom/>
      </border>
    </dxf>
    <dxf>
      <border outline="0">
        <left style="medium">
          <color rgb="FFFFFFFF"/>
        </left>
      </border>
    </dxf>
    <dxf>
      <font>
        <b val="0"/>
        <strike val="0"/>
        <outline val="0"/>
        <shadow val="0"/>
        <u val="none"/>
        <vertAlign val="baseline"/>
        <sz val="8"/>
        <color auto="1"/>
      </font>
      <fill>
        <patternFill patternType="none">
          <fgColor indexed="64"/>
          <bgColor theme="0"/>
        </patternFill>
      </fill>
      <alignment textRotation="0" indent="0" relativeIndent="255" justifyLastLine="0" shrinkToFit="0" mergeCell="0"/>
      <border diagonalUp="0" diagonalDown="0" outline="0"/>
    </dxf>
    <dxf>
      <font>
        <b val="0"/>
        <i val="0"/>
        <strike val="0"/>
        <condense val="0"/>
        <extend val="0"/>
        <outline val="0"/>
        <shadow val="0"/>
        <u val="none"/>
        <vertAlign val="baseline"/>
        <sz val="8"/>
        <color auto="1"/>
        <name val="Calibri"/>
        <scheme val="none"/>
      </font>
      <fill>
        <patternFill patternType="none">
          <fgColor indexed="64"/>
          <bgColor theme="0"/>
        </patternFill>
      </fill>
      <alignment horizontal="left" vertical="center" textRotation="0" wrapText="0" indent="0" relativeIndent="255" justifyLastLine="0" shrinkToFit="0" mergeCell="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TRABAJO%20PROGRAMACION%20MULTIANUAL%202015-2017.%20DIRESA%20-%20CUSCO.%20-%20programado-final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DE%20TRABAJO%20PROGRAMACION%20MULTIANUAL%202013%20-%20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ADORES"/>
      <sheetName val="PAN"/>
      <sheetName val="SMN"/>
      <sheetName val="TBC_VIH SIDA"/>
      <sheetName val="MET_ZOO"/>
      <sheetName val="ENF_NT"/>
      <sheetName val="CANCER"/>
      <sheetName val="SAMU"/>
      <sheetName val="EMERG_DESASTRE"/>
      <sheetName val="DISCAPACIDAD"/>
      <sheetName val="APNP_AC"/>
      <sheetName val="Hoja11"/>
      <sheetName val="MATRIZ DE TRABAJO PROGRAMACION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ADORES"/>
      <sheetName val="PAN"/>
      <sheetName val="SMN"/>
      <sheetName val="TBC_VIH SIDA"/>
      <sheetName val="MET_ZOO"/>
      <sheetName val="ENF_NT"/>
      <sheetName val="CANCER"/>
      <sheetName val="SAMU"/>
      <sheetName val="EMERG_DESASTRE"/>
      <sheetName val="DISCAPACIDAD"/>
      <sheetName val="APNP_AC"/>
      <sheetName val="Hoja11"/>
      <sheetName val="MATRIZ DE TRABAJO PROGRAMACION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ables/table1.xml><?xml version="1.0" encoding="utf-8"?>
<table xmlns="http://schemas.openxmlformats.org/spreadsheetml/2006/main" id="1" name="Tabla1" displayName="Tabla1" ref="A10:CU35" headerRowCount="0" headerRowDxfId="201" dataDxfId="200" totalsRowDxfId="198" tableBorderDxfId="199">
  <tableColumns count="99">
    <tableColumn id="1" name=" " totalsRowLabel="Total" headerRowDxfId="197" dataDxfId="196"/>
    <tableColumn id="2" name=" 2" headerRowDxfId="195" dataDxfId="194"/>
    <tableColumn id="3" name="Columna3" headerRowDxfId="193" dataDxfId="192"/>
    <tableColumn id="5" name="Columna44" headerRowDxfId="191" dataDxfId="190"/>
    <tableColumn id="44" name="Columna37" headerRowDxfId="189" dataDxfId="188"/>
    <tableColumn id="55" name="Columna53" headerRowDxfId="187" dataDxfId="186">
      <calculatedColumnFormula>E10*100/D10</calculatedColumnFormula>
    </tableColumn>
    <tableColumn id="27" name="Columna45" headerRowDxfId="185" dataDxfId="184"/>
    <tableColumn id="43" name="Columna36" headerRowDxfId="183" dataDxfId="182"/>
    <tableColumn id="56" name="Columna54" headerRowDxfId="181" dataDxfId="180">
      <calculatedColumnFormula>H10*100/G10</calculatedColumnFormula>
    </tableColumn>
    <tableColumn id="33" name="Columna46" headerRowDxfId="179" dataDxfId="178"/>
    <tableColumn id="42" name="Columna35" headerRowDxfId="177" dataDxfId="176"/>
    <tableColumn id="57" name="Columna55" headerRowDxfId="175" dataDxfId="174">
      <calculatedColumnFormula>K10*100/J10</calculatedColumnFormula>
    </tableColumn>
    <tableColumn id="34" name="Columna47" headerRowDxfId="173" dataDxfId="172"/>
    <tableColumn id="41" name="Columna34" headerRowDxfId="171" dataDxfId="170"/>
    <tableColumn id="58" name="Columna56" headerRowDxfId="169" dataDxfId="168">
      <calculatedColumnFormula>N10*100/M10</calculatedColumnFormula>
    </tableColumn>
    <tableColumn id="35" name="Columna48" headerRowDxfId="167" dataDxfId="166"/>
    <tableColumn id="40" name="Columna33" headerRowDxfId="165" dataDxfId="164"/>
    <tableColumn id="59" name="Columna57" headerRowDxfId="163" dataDxfId="162">
      <calculatedColumnFormula>Q10*100/P10</calculatedColumnFormula>
    </tableColumn>
    <tableColumn id="47" name="Columna49" headerRowDxfId="161" dataDxfId="160"/>
    <tableColumn id="39" name="Columna31" headerRowDxfId="159" dataDxfId="158"/>
    <tableColumn id="60" name="Columna58" headerRowDxfId="157" dataDxfId="156">
      <calculatedColumnFormula>T10*100/S10</calculatedColumnFormula>
    </tableColumn>
    <tableColumn id="14" name="Columna80" headerRowDxfId="155" dataDxfId="154"/>
    <tableColumn id="15" name="Columna81" headerRowDxfId="153" dataDxfId="152"/>
    <tableColumn id="16" name="Columna82" headerRowDxfId="151" dataDxfId="150">
      <calculatedColumnFormula>+W10*100/V10</calculatedColumnFormula>
    </tableColumn>
    <tableColumn id="4" name="Columna75" headerRowDxfId="149" dataDxfId="148"/>
    <tableColumn id="6" name="Columna76" headerRowDxfId="147" dataDxfId="146"/>
    <tableColumn id="7" name="Columna79" headerRowDxfId="145" dataDxfId="144">
      <calculatedColumnFormula>+Z10*100/Y10</calculatedColumnFormula>
    </tableColumn>
    <tableColumn id="63" name="Columna61" headerRowDxfId="143" dataDxfId="142">
      <calculatedColumnFormula>+D10+G10+J10+M10+P10+S10+V10+Y10</calculatedColumnFormula>
    </tableColumn>
    <tableColumn id="48" name="Columna40" headerRowDxfId="141" dataDxfId="140">
      <calculatedColumnFormula>+Tabla1[[#This Row],[Columna37]]+Tabla1[[#This Row],[Columna36]]+Tabla1[[#This Row],[Columna35]]+Tabla1[[#This Row],[Columna34]]+Tabla1[[#This Row],[Columna33]]+Tabla1[[#This Row],[Columna31]]+Tabla1[[#This Row],[Columna81]]+Tabla1[[#This Row],[Columna76]]</calculatedColumnFormula>
    </tableColumn>
    <tableColumn id="54" name="Columna52" headerRowDxfId="139" dataDxfId="138">
      <calculatedColumnFormula>+AC10*100/AB10</calculatedColumnFormula>
    </tableColumn>
    <tableColumn id="142" name="Columna29" headerRowDxfId="137" dataDxfId="136"/>
    <tableColumn id="143" name="Columna30" headerRowDxfId="135" dataDxfId="134"/>
    <tableColumn id="144" name="Columna32" headerRowDxfId="133" dataDxfId="132">
      <calculatedColumnFormula>+AF10*100/AE10</calculatedColumnFormula>
    </tableColumn>
    <tableColumn id="145" name="Columna38" headerRowDxfId="131" dataDxfId="130"/>
    <tableColumn id="146" name="Columna39" headerRowDxfId="129" dataDxfId="128"/>
    <tableColumn id="147" name="Columna41" headerRowDxfId="127" dataDxfId="126">
      <calculatedColumnFormula>+AI10*100/AH10</calculatedColumnFormula>
    </tableColumn>
    <tableColumn id="148" name="Columna42" headerRowDxfId="125" dataDxfId="124"/>
    <tableColumn id="149" name="Columna43" headerRowDxfId="123" dataDxfId="122"/>
    <tableColumn id="150" name="Columna50" headerRowDxfId="121" dataDxfId="120">
      <calculatedColumnFormula>+AK10*100/AL10</calculatedColumnFormula>
    </tableColumn>
    <tableColumn id="151" name="Columna51" headerRowDxfId="119" dataDxfId="118"/>
    <tableColumn id="152" name="Columna59" headerRowDxfId="117" dataDxfId="116"/>
    <tableColumn id="153" name="Columna60" headerRowDxfId="115" dataDxfId="114">
      <calculatedColumnFormula>+AO10*100/AN10</calculatedColumnFormula>
    </tableColumn>
    <tableColumn id="154" name="Columna62" headerRowDxfId="113" dataDxfId="112"/>
    <tableColumn id="155" name="Columna63" headerRowDxfId="111" dataDxfId="110"/>
    <tableColumn id="156" name="Columna64" headerRowDxfId="109" dataDxfId="108">
      <calculatedColumnFormula>+AR10*100/AQ10</calculatedColumnFormula>
    </tableColumn>
    <tableColumn id="25" name="Columna91" headerRowDxfId="107" dataDxfId="106"/>
    <tableColumn id="24" name="Columna90" headerRowDxfId="105" dataDxfId="104"/>
    <tableColumn id="23" name="Columna89" headerRowDxfId="103" dataDxfId="102">
      <calculatedColumnFormula>+AU10*100/AT10</calculatedColumnFormula>
    </tableColumn>
    <tableColumn id="20" name="Columna86" headerRowDxfId="101" dataDxfId="100"/>
    <tableColumn id="21" name="Columna87" headerRowDxfId="99" dataDxfId="98"/>
    <tableColumn id="22" name="Columna88" headerRowDxfId="97" dataDxfId="96">
      <calculatedColumnFormula>+AX10*100/AW10</calculatedColumnFormula>
    </tableColumn>
    <tableColumn id="17" name="Columna83" headerRowDxfId="95" dataDxfId="94"/>
    <tableColumn id="18" name="Columna84" headerRowDxfId="93" dataDxfId="92"/>
    <tableColumn id="19" name="Columna85" headerRowDxfId="91" dataDxfId="90">
      <calculatedColumnFormula>+BA10*100/AZ10</calculatedColumnFormula>
    </tableColumn>
    <tableColumn id="157" name="Columna65" headerRowDxfId="89" dataDxfId="88">
      <calculatedColumnFormula>+AE10+AH10+AK10+AN10+AQ10+AT10+AW10+AZ10</calculatedColumnFormula>
    </tableColumn>
    <tableColumn id="158" name="Columna66" headerRowDxfId="87" dataDxfId="86">
      <calculatedColumnFormula>+AF10+AI10+AL10+AO10+AR10+AU10+AX10+BA10</calculatedColumnFormula>
    </tableColumn>
    <tableColumn id="159" name="Columna67" headerRowDxfId="85" dataDxfId="84">
      <calculatedColumnFormula>+BD10*100/BC10</calculatedColumnFormula>
    </tableColumn>
    <tableColumn id="94" name="Columna1" headerRowDxfId="83" dataDxfId="82"/>
    <tableColumn id="95" name="Columna2" headerRowDxfId="81" dataDxfId="80"/>
    <tableColumn id="96" name="Columna4" headerRowDxfId="79" dataDxfId="78"/>
    <tableColumn id="97" name="Columna5" headerRowDxfId="77" dataDxfId="76"/>
    <tableColumn id="98" name="Columna6" headerRowDxfId="75" dataDxfId="74"/>
    <tableColumn id="99" name="Columna7" headerRowDxfId="73" dataDxfId="72"/>
    <tableColumn id="100" name="Columna14" headerRowDxfId="71" dataDxfId="70"/>
    <tableColumn id="101" name="Columna15" headerRowDxfId="69" dataDxfId="68"/>
    <tableColumn id="102" name="Columna16" headerRowDxfId="67" dataDxfId="66"/>
    <tableColumn id="103" name="Columna17" headerRowDxfId="65" dataDxfId="64"/>
    <tableColumn id="104" name="Columna18" headerRowDxfId="63" dataDxfId="62"/>
    <tableColumn id="105" name="Columna19" headerRowDxfId="61" dataDxfId="60"/>
    <tableColumn id="106" name="Columna20" headerRowDxfId="59" dataDxfId="58"/>
    <tableColumn id="107" name="Columna21" headerRowDxfId="57" dataDxfId="56"/>
    <tableColumn id="108" name="Columna22" headerRowDxfId="55" dataDxfId="54"/>
    <tableColumn id="109" name="Columna23" headerRowDxfId="53" dataDxfId="52"/>
    <tableColumn id="110" name="Columna24" headerRowDxfId="51" dataDxfId="50"/>
    <tableColumn id="111" name="Columna25" headerRowDxfId="49" dataDxfId="48"/>
    <tableColumn id="30" name="Columna95" headerRowDxfId="47" dataDxfId="46"/>
    <tableColumn id="31" name="Columna96" headerRowDxfId="45" dataDxfId="44"/>
    <tableColumn id="32" name="Columna97" headerRowDxfId="43" dataDxfId="42"/>
    <tableColumn id="26" name="Columna92" headerRowDxfId="41" dataDxfId="40"/>
    <tableColumn id="28" name="Columna93" headerRowDxfId="39" dataDxfId="38"/>
    <tableColumn id="29" name="Columna94" headerRowDxfId="37" dataDxfId="36"/>
    <tableColumn id="141" name="Columna28" headerRowDxfId="35" dataDxfId="34">
      <calculatedColumnFormula>+BF10+BI10+BL10+BO10+BR10+BU10+CA10</calculatedColumnFormula>
    </tableColumn>
    <tableColumn id="140" name="Columna27" headerRowDxfId="33" dataDxfId="32">
      <calculatedColumnFormula>+BG10+BJ10+BM10+BP10+BS10+BV10+CB10</calculatedColumnFormula>
    </tableColumn>
    <tableColumn id="139" name="Columna26" headerRowDxfId="31" dataDxfId="30">
      <calculatedColumnFormula>+CE10*100/CD10</calculatedColumnFormula>
    </tableColumn>
    <tableColumn id="163" name="Columna68" headerRowDxfId="29" dataDxfId="28"/>
    <tableColumn id="164" name="Columna69" headerRowDxfId="27" dataDxfId="26"/>
    <tableColumn id="165" name="Columna70" headerRowDxfId="25" dataDxfId="24"/>
    <tableColumn id="166" name="Columna71" headerRowDxfId="23" dataDxfId="22"/>
    <tableColumn id="167" name="Columna72" headerRowDxfId="21" dataDxfId="20"/>
    <tableColumn id="168" name="Columna73" headerRowDxfId="19" dataDxfId="18"/>
    <tableColumn id="169" name="Columna74" headerRowDxfId="17" dataDxfId="16"/>
    <tableColumn id="173" name="Columna78" headerRowDxfId="15" dataDxfId="14"/>
    <tableColumn id="172" name="Columna77" headerRowDxfId="13" dataDxfId="12">
      <calculatedColumnFormula>SUM([1]!Tabla1[[#This Row],[Columna39]:[Columna7]])</calculatedColumnFormula>
    </tableColumn>
    <tableColumn id="8" name="Columna8" headerRowDxfId="11" dataDxfId="10"/>
    <tableColumn id="9" name="Columna9" headerRowDxfId="9" dataDxfId="8"/>
    <tableColumn id="10" name="Columna10" headerRowDxfId="7" dataDxfId="6"/>
    <tableColumn id="11" name="Columna11" headerRowDxfId="5" dataDxfId="4"/>
    <tableColumn id="12" name="Columna12" headerRowDxfId="3" dataDxfId="2"/>
    <tableColumn id="13" name="Columna13" headerRowDxfId="1" dataDxfId="0"/>
  </tableColumns>
  <tableStyleInfo name="TableStyleMedium14" showFirstColumn="0" showLastColumn="0" showRowStripes="0" showColumnStripes="0"/>
</table>
</file>

<file path=xl/theme/theme1.xml><?xml version="1.0" encoding="utf-8"?>
<a:theme xmlns:a="http://schemas.openxmlformats.org/drawingml/2006/main" name="Tema de Offic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B2:K56"/>
  <sheetViews>
    <sheetView workbookViewId="0">
      <selection activeCell="B27" sqref="B27"/>
    </sheetView>
  </sheetViews>
  <sheetFormatPr baseColWidth="10" defaultRowHeight="15"/>
  <cols>
    <col min="2" max="2" width="28" customWidth="1"/>
  </cols>
  <sheetData>
    <row r="2" spans="2:11" ht="15.75" thickBot="1"/>
    <row r="3" spans="2:11" ht="27" customHeight="1" thickBot="1">
      <c r="B3" s="698" t="s">
        <v>0</v>
      </c>
      <c r="C3" s="698">
        <v>2011</v>
      </c>
      <c r="D3" s="698">
        <v>2012</v>
      </c>
      <c r="E3" s="698">
        <v>2013</v>
      </c>
      <c r="F3" s="703" t="s">
        <v>1</v>
      </c>
      <c r="G3" s="705" t="s">
        <v>2</v>
      </c>
      <c r="H3" s="706"/>
      <c r="I3" s="707"/>
      <c r="J3" s="696" t="s">
        <v>3</v>
      </c>
      <c r="K3" s="698" t="s">
        <v>4</v>
      </c>
    </row>
    <row r="4" spans="2:11" ht="27.75" customHeight="1" thickTop="1" thickBot="1">
      <c r="B4" s="699"/>
      <c r="C4" s="699"/>
      <c r="D4" s="699"/>
      <c r="E4" s="699"/>
      <c r="F4" s="704"/>
      <c r="G4" s="1">
        <v>2015</v>
      </c>
      <c r="H4" s="2">
        <v>2016</v>
      </c>
      <c r="I4" s="3">
        <v>2017</v>
      </c>
      <c r="J4" s="697"/>
      <c r="K4" s="699"/>
    </row>
    <row r="5" spans="2:11" ht="16.5" thickTop="1" thickBot="1">
      <c r="B5" s="4" t="s">
        <v>6</v>
      </c>
      <c r="C5" s="10"/>
      <c r="D5" s="10"/>
      <c r="E5" s="10"/>
      <c r="F5" s="10"/>
      <c r="G5" s="11"/>
      <c r="H5" s="11"/>
      <c r="I5" s="11"/>
      <c r="J5" s="10"/>
      <c r="K5" s="10"/>
    </row>
    <row r="6" spans="2:11" ht="15.75" thickBot="1">
      <c r="B6" s="7" t="s">
        <v>5</v>
      </c>
      <c r="C6" s="13"/>
      <c r="D6" s="13"/>
      <c r="E6" s="13"/>
      <c r="F6" s="14"/>
      <c r="G6" s="14"/>
      <c r="H6" s="14"/>
      <c r="I6" s="14"/>
      <c r="J6" s="15"/>
      <c r="K6" s="14"/>
    </row>
    <row r="7" spans="2:11" ht="24.75" thickBot="1">
      <c r="B7" s="7" t="s">
        <v>7</v>
      </c>
      <c r="C7" s="8">
        <v>35.6</v>
      </c>
      <c r="D7" s="8">
        <v>35.299999999999997</v>
      </c>
      <c r="E7" s="8">
        <v>34.4</v>
      </c>
      <c r="F7" s="8">
        <v>35.200000000000003</v>
      </c>
      <c r="G7" s="8">
        <v>30</v>
      </c>
      <c r="H7" s="8">
        <v>25.5</v>
      </c>
      <c r="I7" s="8">
        <v>20</v>
      </c>
      <c r="J7" s="8">
        <v>15</v>
      </c>
      <c r="K7" s="8">
        <v>5</v>
      </c>
    </row>
    <row r="8" spans="2:11" ht="15.75" thickBot="1">
      <c r="B8" s="7"/>
      <c r="C8" s="8"/>
      <c r="D8" s="8"/>
      <c r="E8" s="8"/>
      <c r="F8" s="8"/>
      <c r="G8" s="8"/>
      <c r="H8" s="8"/>
      <c r="I8" s="8"/>
      <c r="J8" s="8"/>
      <c r="K8" s="8"/>
    </row>
    <row r="9" spans="2:11" ht="15.75" thickBot="1">
      <c r="B9" s="7"/>
      <c r="C9" s="8"/>
      <c r="D9" s="8"/>
      <c r="E9" s="8"/>
      <c r="F9" s="8"/>
      <c r="G9" s="8"/>
      <c r="H9" s="8"/>
      <c r="I9" s="8"/>
      <c r="J9" s="8"/>
      <c r="K9" s="8"/>
    </row>
    <row r="10" spans="2:11" ht="15.75" thickBot="1">
      <c r="B10" s="7" t="s">
        <v>9</v>
      </c>
      <c r="C10" s="16" t="s">
        <v>9</v>
      </c>
      <c r="D10" s="16" t="s">
        <v>9</v>
      </c>
      <c r="E10" s="16" t="s">
        <v>9</v>
      </c>
      <c r="F10" s="16" t="s">
        <v>9</v>
      </c>
      <c r="G10" s="16" t="s">
        <v>9</v>
      </c>
      <c r="H10" s="16" t="s">
        <v>9</v>
      </c>
      <c r="I10" s="16" t="s">
        <v>9</v>
      </c>
      <c r="J10" s="16" t="s">
        <v>9</v>
      </c>
      <c r="K10" s="16" t="s">
        <v>9</v>
      </c>
    </row>
    <row r="11" spans="2:11" ht="15.75" thickBot="1">
      <c r="B11" s="9" t="s">
        <v>8</v>
      </c>
      <c r="C11" s="17"/>
      <c r="D11" s="17"/>
      <c r="E11" s="17"/>
      <c r="F11" s="17"/>
      <c r="G11" s="17"/>
      <c r="H11" s="17"/>
      <c r="I11" s="17"/>
      <c r="J11" s="17"/>
      <c r="K11" s="17"/>
    </row>
    <row r="12" spans="2:11" ht="15.75" thickBot="1">
      <c r="B12" s="5" t="s">
        <v>5</v>
      </c>
      <c r="C12" s="12"/>
      <c r="D12" s="12"/>
      <c r="E12" s="12"/>
      <c r="F12" s="12"/>
      <c r="G12" s="12"/>
      <c r="H12" s="12"/>
      <c r="I12" s="12"/>
      <c r="J12" s="12"/>
      <c r="K12" s="12"/>
    </row>
    <row r="13" spans="2:11" ht="15.75" thickBot="1">
      <c r="B13" s="7" t="s">
        <v>10</v>
      </c>
      <c r="C13" s="8" t="s">
        <v>9</v>
      </c>
      <c r="D13" s="8" t="s">
        <v>9</v>
      </c>
      <c r="E13" s="8" t="s">
        <v>9</v>
      </c>
      <c r="F13" s="8" t="s">
        <v>9</v>
      </c>
      <c r="G13" s="8" t="s">
        <v>9</v>
      </c>
      <c r="H13" s="8" t="s">
        <v>9</v>
      </c>
      <c r="I13" s="8" t="s">
        <v>9</v>
      </c>
      <c r="J13" s="8" t="s">
        <v>9</v>
      </c>
      <c r="K13" s="8" t="s">
        <v>9</v>
      </c>
    </row>
    <row r="14" spans="2:11" ht="15.75" thickBot="1">
      <c r="B14" s="7" t="s">
        <v>11</v>
      </c>
      <c r="C14" s="8"/>
      <c r="D14" s="8"/>
      <c r="E14" s="8"/>
      <c r="F14" s="8"/>
      <c r="G14" s="8"/>
      <c r="H14" s="8"/>
      <c r="I14" s="8"/>
      <c r="J14" s="8"/>
      <c r="K14" s="8"/>
    </row>
    <row r="15" spans="2:11" ht="15.75" thickBot="1">
      <c r="B15" s="7"/>
      <c r="C15" s="8"/>
      <c r="D15" s="8"/>
      <c r="E15" s="8"/>
      <c r="F15" s="8"/>
      <c r="G15" s="8"/>
      <c r="H15" s="8"/>
      <c r="I15" s="8"/>
      <c r="J15" s="8"/>
      <c r="K15" s="8"/>
    </row>
    <row r="16" spans="2:11" ht="15.75" thickBot="1">
      <c r="B16" s="7"/>
      <c r="C16" s="8"/>
      <c r="D16" s="8"/>
      <c r="E16" s="8"/>
      <c r="F16" s="8"/>
      <c r="G16" s="8"/>
      <c r="H16" s="8"/>
      <c r="I16" s="8"/>
      <c r="J16" s="8"/>
      <c r="K16" s="8"/>
    </row>
    <row r="17" spans="2:11" ht="15.75" thickBot="1">
      <c r="B17" s="7"/>
      <c r="C17" s="8"/>
      <c r="D17" s="8"/>
      <c r="E17" s="8"/>
      <c r="F17" s="8"/>
      <c r="G17" s="8"/>
      <c r="H17" s="8"/>
      <c r="I17" s="8"/>
      <c r="J17" s="8"/>
      <c r="K17" s="8"/>
    </row>
    <row r="18" spans="2:11" ht="15.75" thickBot="1">
      <c r="B18" s="7"/>
      <c r="C18" s="8"/>
      <c r="D18" s="8"/>
      <c r="E18" s="8"/>
      <c r="F18" s="8"/>
      <c r="G18" s="8"/>
      <c r="H18" s="8"/>
      <c r="I18" s="8"/>
      <c r="J18" s="8"/>
      <c r="K18" s="8"/>
    </row>
    <row r="19" spans="2:11" ht="15.75" thickBot="1">
      <c r="B19" s="700" t="s">
        <v>13</v>
      </c>
      <c r="C19" s="701"/>
      <c r="D19" s="701"/>
      <c r="E19" s="701"/>
      <c r="F19" s="701"/>
      <c r="G19" s="701"/>
      <c r="H19" s="701"/>
      <c r="I19" s="701"/>
      <c r="J19" s="701"/>
      <c r="K19" s="702"/>
    </row>
    <row r="20" spans="2:11" ht="15.75" thickBot="1">
      <c r="B20" s="7" t="s">
        <v>5</v>
      </c>
      <c r="C20" s="18"/>
      <c r="D20" s="18"/>
      <c r="E20" s="18"/>
      <c r="F20" s="18"/>
      <c r="G20" s="18"/>
      <c r="H20" s="18"/>
      <c r="I20" s="18"/>
      <c r="J20" s="18"/>
      <c r="K20" s="18"/>
    </row>
    <row r="21" spans="2:11" ht="15.75" thickBot="1">
      <c r="B21" s="7"/>
      <c r="C21" s="18"/>
      <c r="D21" s="18"/>
      <c r="E21" s="18"/>
      <c r="F21" s="18"/>
      <c r="G21" s="18"/>
      <c r="H21" s="18"/>
      <c r="I21" s="18"/>
      <c r="J21" s="18"/>
      <c r="K21" s="18"/>
    </row>
    <row r="22" spans="2:11" ht="15.75" thickBot="1">
      <c r="B22" s="7"/>
      <c r="C22" s="18"/>
      <c r="D22" s="18"/>
      <c r="E22" s="18"/>
      <c r="F22" s="18"/>
      <c r="G22" s="18"/>
      <c r="H22" s="18"/>
      <c r="I22" s="18"/>
      <c r="J22" s="18"/>
      <c r="K22" s="18"/>
    </row>
    <row r="23" spans="2:11" ht="15.75" thickBot="1">
      <c r="B23" s="7"/>
      <c r="C23" s="18"/>
      <c r="D23" s="18"/>
      <c r="E23" s="18"/>
      <c r="F23" s="18"/>
      <c r="G23" s="18"/>
      <c r="H23" s="18"/>
      <c r="I23" s="18"/>
      <c r="J23" s="18"/>
      <c r="K23" s="18"/>
    </row>
    <row r="24" spans="2:11" ht="15.75" thickBot="1">
      <c r="B24" s="7"/>
      <c r="C24" s="18"/>
      <c r="D24" s="18"/>
      <c r="E24" s="18"/>
      <c r="F24" s="18"/>
      <c r="G24" s="18"/>
      <c r="H24" s="18"/>
      <c r="I24" s="18"/>
      <c r="J24" s="18"/>
      <c r="K24" s="18"/>
    </row>
    <row r="25" spans="2:11" ht="15.75" thickBot="1">
      <c r="B25" s="7" t="s">
        <v>9</v>
      </c>
      <c r="C25" s="16" t="s">
        <v>9</v>
      </c>
      <c r="D25" s="16" t="s">
        <v>9</v>
      </c>
      <c r="E25" s="16" t="s">
        <v>9</v>
      </c>
      <c r="F25" s="16" t="s">
        <v>9</v>
      </c>
      <c r="G25" s="16" t="s">
        <v>9</v>
      </c>
      <c r="H25" s="16" t="s">
        <v>9</v>
      </c>
      <c r="I25" s="16" t="s">
        <v>9</v>
      </c>
      <c r="J25" s="16" t="s">
        <v>9</v>
      </c>
      <c r="K25" s="16" t="s">
        <v>9</v>
      </c>
    </row>
    <row r="26" spans="2:11" ht="24.75" thickBot="1">
      <c r="B26" s="6" t="s">
        <v>14</v>
      </c>
      <c r="C26" s="19"/>
      <c r="D26" s="19"/>
      <c r="E26" s="19"/>
      <c r="F26" s="19"/>
      <c r="G26" s="19"/>
      <c r="H26" s="19"/>
      <c r="I26" s="19"/>
      <c r="J26" s="19"/>
      <c r="K26" s="19"/>
    </row>
    <row r="27" spans="2:11" ht="15.75" thickBot="1">
      <c r="B27" s="7" t="s">
        <v>5</v>
      </c>
      <c r="C27" s="15"/>
      <c r="D27" s="15"/>
      <c r="E27" s="15"/>
      <c r="F27" s="15"/>
      <c r="G27" s="15"/>
      <c r="H27" s="15"/>
      <c r="I27" s="15"/>
      <c r="J27" s="15"/>
      <c r="K27" s="15"/>
    </row>
    <row r="28" spans="2:11" ht="15.75" thickBot="1">
      <c r="B28" s="7" t="s">
        <v>9</v>
      </c>
      <c r="C28" s="8" t="s">
        <v>9</v>
      </c>
      <c r="D28" s="8" t="s">
        <v>9</v>
      </c>
      <c r="E28" s="8" t="s">
        <v>9</v>
      </c>
      <c r="F28" s="8" t="s">
        <v>9</v>
      </c>
      <c r="G28" s="8" t="s">
        <v>9</v>
      </c>
      <c r="H28" s="8" t="s">
        <v>9</v>
      </c>
      <c r="I28" s="8" t="s">
        <v>9</v>
      </c>
      <c r="J28" s="8" t="s">
        <v>9</v>
      </c>
      <c r="K28" s="8" t="s">
        <v>9</v>
      </c>
    </row>
    <row r="29" spans="2:11" ht="15.75" thickBot="1">
      <c r="B29" s="7"/>
      <c r="C29" s="8"/>
      <c r="D29" s="8"/>
      <c r="E29" s="8"/>
      <c r="F29" s="8"/>
      <c r="G29" s="8"/>
      <c r="H29" s="8"/>
      <c r="I29" s="8"/>
      <c r="J29" s="8"/>
      <c r="K29" s="8"/>
    </row>
    <row r="30" spans="2:11" ht="15.75" thickBot="1">
      <c r="B30" s="7"/>
      <c r="C30" s="8"/>
      <c r="D30" s="8"/>
      <c r="E30" s="8"/>
      <c r="F30" s="8"/>
      <c r="G30" s="8"/>
      <c r="H30" s="8"/>
      <c r="I30" s="8"/>
      <c r="J30" s="8"/>
      <c r="K30" s="8"/>
    </row>
    <row r="31" spans="2:11" ht="15.75" thickBot="1">
      <c r="B31" s="7"/>
      <c r="C31" s="8"/>
      <c r="D31" s="8"/>
      <c r="E31" s="8"/>
      <c r="F31" s="8"/>
      <c r="G31" s="8"/>
      <c r="H31" s="8"/>
      <c r="I31" s="8"/>
      <c r="J31" s="8"/>
      <c r="K31" s="8"/>
    </row>
    <row r="32" spans="2:11" ht="15.75" thickBot="1">
      <c r="B32" s="7" t="s">
        <v>9</v>
      </c>
      <c r="C32" s="16" t="s">
        <v>9</v>
      </c>
      <c r="D32" s="16" t="s">
        <v>9</v>
      </c>
      <c r="E32" s="16" t="s">
        <v>9</v>
      </c>
      <c r="F32" s="16" t="s">
        <v>9</v>
      </c>
      <c r="G32" s="16" t="s">
        <v>9</v>
      </c>
      <c r="H32" s="16" t="s">
        <v>9</v>
      </c>
      <c r="I32" s="16" t="s">
        <v>9</v>
      </c>
      <c r="J32" s="16" t="s">
        <v>9</v>
      </c>
      <c r="K32" s="16" t="s">
        <v>9</v>
      </c>
    </row>
    <row r="33" spans="2:11" ht="24.75" thickBot="1">
      <c r="B33" s="6" t="s">
        <v>15</v>
      </c>
      <c r="C33" s="19"/>
      <c r="D33" s="19"/>
      <c r="E33" s="19"/>
      <c r="F33" s="19"/>
      <c r="G33" s="19"/>
      <c r="H33" s="19"/>
      <c r="I33" s="19"/>
      <c r="J33" s="19"/>
      <c r="K33" s="19"/>
    </row>
    <row r="34" spans="2:11" ht="15.75" thickBot="1">
      <c r="B34" s="7" t="s">
        <v>5</v>
      </c>
      <c r="C34" s="15"/>
      <c r="D34" s="15"/>
      <c r="E34" s="15"/>
      <c r="F34" s="15"/>
      <c r="G34" s="15"/>
      <c r="H34" s="15"/>
      <c r="I34" s="15"/>
      <c r="J34" s="15"/>
      <c r="K34" s="15"/>
    </row>
    <row r="35" spans="2:11" ht="15.75" thickBot="1">
      <c r="B35" s="7"/>
      <c r="C35" s="15"/>
      <c r="D35" s="15"/>
      <c r="E35" s="15"/>
      <c r="F35" s="15"/>
      <c r="G35" s="15"/>
      <c r="H35" s="15"/>
      <c r="I35" s="15"/>
      <c r="J35" s="15"/>
      <c r="K35" s="15"/>
    </row>
    <row r="36" spans="2:11" ht="15.75" thickBot="1">
      <c r="B36" s="7"/>
      <c r="C36" s="15"/>
      <c r="D36" s="15"/>
      <c r="E36" s="15"/>
      <c r="F36" s="15"/>
      <c r="G36" s="15"/>
      <c r="H36" s="15"/>
      <c r="I36" s="15"/>
      <c r="J36" s="15"/>
      <c r="K36" s="15"/>
    </row>
    <row r="37" spans="2:11" ht="15.75" thickBot="1">
      <c r="B37" s="7" t="s">
        <v>9</v>
      </c>
      <c r="C37" s="8" t="s">
        <v>9</v>
      </c>
      <c r="D37" s="8" t="s">
        <v>9</v>
      </c>
      <c r="E37" s="8" t="s">
        <v>9</v>
      </c>
      <c r="F37" s="8" t="s">
        <v>9</v>
      </c>
      <c r="G37" s="8" t="s">
        <v>9</v>
      </c>
      <c r="H37" s="8" t="s">
        <v>9</v>
      </c>
      <c r="I37" s="8" t="s">
        <v>9</v>
      </c>
      <c r="J37" s="8" t="s">
        <v>9</v>
      </c>
      <c r="K37" s="8" t="s">
        <v>9</v>
      </c>
    </row>
    <row r="38" spans="2:11" ht="15.75" thickBot="1">
      <c r="B38" s="7"/>
      <c r="C38" s="8"/>
      <c r="D38" s="8"/>
      <c r="E38" s="8"/>
      <c r="F38" s="8"/>
      <c r="G38" s="8"/>
      <c r="H38" s="8"/>
      <c r="I38" s="8"/>
      <c r="J38" s="8"/>
      <c r="K38" s="8"/>
    </row>
    <row r="39" spans="2:11" ht="15.75" thickBot="1">
      <c r="B39" s="6" t="s">
        <v>12</v>
      </c>
      <c r="C39" s="19"/>
      <c r="D39" s="19"/>
      <c r="E39" s="19"/>
      <c r="F39" s="19"/>
      <c r="G39" s="19"/>
      <c r="H39" s="19"/>
      <c r="I39" s="19"/>
      <c r="J39" s="19"/>
      <c r="K39" s="19"/>
    </row>
    <row r="40" spans="2:11" ht="15.75" thickBot="1">
      <c r="B40" s="7" t="s">
        <v>5</v>
      </c>
      <c r="C40" s="15"/>
      <c r="D40" s="15"/>
      <c r="E40" s="15"/>
      <c r="F40" s="15"/>
      <c r="G40" s="15"/>
      <c r="H40" s="15"/>
      <c r="I40" s="15"/>
      <c r="J40" s="15"/>
      <c r="K40" s="15"/>
    </row>
    <row r="41" spans="2:11" ht="15.75" thickBot="1">
      <c r="B41" s="7"/>
      <c r="C41" s="15"/>
      <c r="D41" s="15"/>
      <c r="E41" s="15"/>
      <c r="F41" s="15"/>
      <c r="G41" s="15"/>
      <c r="H41" s="15"/>
      <c r="I41" s="15"/>
      <c r="J41" s="15"/>
      <c r="K41" s="15"/>
    </row>
    <row r="42" spans="2:11" ht="15.75" thickBot="1">
      <c r="B42" s="7"/>
      <c r="C42" s="15"/>
      <c r="D42" s="15"/>
      <c r="E42" s="15"/>
      <c r="F42" s="15"/>
      <c r="G42" s="15"/>
      <c r="H42" s="15"/>
      <c r="I42" s="15"/>
      <c r="J42" s="15"/>
      <c r="K42" s="15"/>
    </row>
    <row r="43" spans="2:11" ht="15.75" thickBot="1">
      <c r="B43" s="7" t="s">
        <v>9</v>
      </c>
      <c r="C43" s="8" t="s">
        <v>9</v>
      </c>
      <c r="D43" s="8" t="s">
        <v>9</v>
      </c>
      <c r="E43" s="8" t="s">
        <v>9</v>
      </c>
      <c r="F43" s="8" t="s">
        <v>9</v>
      </c>
      <c r="G43" s="8" t="s">
        <v>9</v>
      </c>
      <c r="H43" s="8" t="s">
        <v>9</v>
      </c>
      <c r="I43" s="8" t="s">
        <v>9</v>
      </c>
      <c r="J43" s="8" t="s">
        <v>9</v>
      </c>
      <c r="K43" s="8" t="s">
        <v>9</v>
      </c>
    </row>
    <row r="44" spans="2:11" ht="15.75" thickBot="1">
      <c r="B44" s="7"/>
      <c r="C44" s="8"/>
      <c r="D44" s="8"/>
      <c r="E44" s="8"/>
      <c r="F44" s="8"/>
      <c r="G44" s="8"/>
      <c r="H44" s="8"/>
      <c r="I44" s="8"/>
      <c r="J44" s="8"/>
      <c r="K44" s="8"/>
    </row>
    <row r="45" spans="2:11" ht="15.75" thickBot="1">
      <c r="B45" s="6" t="s">
        <v>12</v>
      </c>
      <c r="C45" s="19"/>
      <c r="D45" s="19"/>
      <c r="E45" s="19"/>
      <c r="F45" s="19"/>
      <c r="G45" s="19"/>
      <c r="H45" s="19"/>
      <c r="I45" s="19"/>
      <c r="J45" s="19"/>
      <c r="K45" s="19"/>
    </row>
    <row r="46" spans="2:11" ht="15.75" thickBot="1">
      <c r="B46" s="7" t="s">
        <v>5</v>
      </c>
      <c r="C46" s="15"/>
      <c r="D46" s="15"/>
      <c r="E46" s="15"/>
      <c r="F46" s="15"/>
      <c r="G46" s="15"/>
      <c r="H46" s="15"/>
      <c r="I46" s="15"/>
      <c r="J46" s="15"/>
      <c r="K46" s="15"/>
    </row>
    <row r="47" spans="2:11" ht="15.75" thickBot="1">
      <c r="B47" s="7"/>
      <c r="C47" s="15"/>
      <c r="D47" s="15"/>
      <c r="E47" s="15"/>
      <c r="F47" s="15"/>
      <c r="G47" s="15"/>
      <c r="H47" s="15"/>
      <c r="I47" s="15"/>
      <c r="J47" s="15"/>
      <c r="K47" s="15"/>
    </row>
    <row r="48" spans="2:11" ht="15.75" thickBot="1">
      <c r="B48" s="7"/>
      <c r="C48" s="15"/>
      <c r="D48" s="15"/>
      <c r="E48" s="15"/>
      <c r="F48" s="15"/>
      <c r="G48" s="15"/>
      <c r="H48" s="15"/>
      <c r="I48" s="15"/>
      <c r="J48" s="15"/>
      <c r="K48" s="15"/>
    </row>
    <row r="49" spans="2:11" ht="15.75" thickBot="1">
      <c r="B49" s="7" t="s">
        <v>9</v>
      </c>
      <c r="C49" s="8" t="s">
        <v>9</v>
      </c>
      <c r="D49" s="8" t="s">
        <v>9</v>
      </c>
      <c r="E49" s="8" t="s">
        <v>9</v>
      </c>
      <c r="F49" s="8" t="s">
        <v>9</v>
      </c>
      <c r="G49" s="8" t="s">
        <v>9</v>
      </c>
      <c r="H49" s="8" t="s">
        <v>9</v>
      </c>
      <c r="I49" s="8" t="s">
        <v>9</v>
      </c>
      <c r="J49" s="8" t="s">
        <v>9</v>
      </c>
      <c r="K49" s="8" t="s">
        <v>9</v>
      </c>
    </row>
    <row r="50" spans="2:11" ht="15.75" thickBot="1">
      <c r="B50" s="7"/>
      <c r="C50" s="8"/>
      <c r="D50" s="8"/>
      <c r="E50" s="8"/>
      <c r="F50" s="8"/>
      <c r="G50" s="8"/>
      <c r="H50" s="8"/>
      <c r="I50" s="8"/>
      <c r="J50" s="8"/>
      <c r="K50" s="8"/>
    </row>
    <row r="51" spans="2:11" ht="15.75" thickBot="1">
      <c r="B51" s="6" t="s">
        <v>12</v>
      </c>
      <c r="C51" s="19"/>
      <c r="D51" s="19"/>
      <c r="E51" s="19"/>
      <c r="F51" s="19"/>
      <c r="G51" s="19"/>
      <c r="H51" s="19"/>
      <c r="I51" s="19"/>
      <c r="J51" s="19"/>
      <c r="K51" s="19"/>
    </row>
    <row r="52" spans="2:11" ht="15.75" thickBot="1">
      <c r="B52" s="7" t="s">
        <v>5</v>
      </c>
      <c r="C52" s="15"/>
      <c r="D52" s="15"/>
      <c r="E52" s="15"/>
      <c r="F52" s="15"/>
      <c r="G52" s="15"/>
      <c r="H52" s="15"/>
      <c r="I52" s="15"/>
      <c r="J52" s="15"/>
      <c r="K52" s="15"/>
    </row>
    <row r="53" spans="2:11" ht="15.75" thickBot="1">
      <c r="B53" s="7"/>
      <c r="C53" s="15"/>
      <c r="D53" s="15"/>
      <c r="E53" s="15"/>
      <c r="F53" s="15"/>
      <c r="G53" s="15"/>
      <c r="H53" s="15"/>
      <c r="I53" s="15"/>
      <c r="J53" s="15"/>
      <c r="K53" s="15"/>
    </row>
    <row r="54" spans="2:11" ht="15.75" thickBot="1">
      <c r="B54" s="7"/>
      <c r="C54" s="15"/>
      <c r="D54" s="15"/>
      <c r="E54" s="15"/>
      <c r="F54" s="15"/>
      <c r="G54" s="15"/>
      <c r="H54" s="15"/>
      <c r="I54" s="15"/>
      <c r="J54" s="15"/>
      <c r="K54" s="15"/>
    </row>
    <row r="55" spans="2:11" ht="15.75" thickBot="1">
      <c r="B55" s="7" t="s">
        <v>9</v>
      </c>
      <c r="C55" s="8" t="s">
        <v>9</v>
      </c>
      <c r="D55" s="8" t="s">
        <v>9</v>
      </c>
      <c r="E55" s="8" t="s">
        <v>9</v>
      </c>
      <c r="F55" s="8" t="s">
        <v>9</v>
      </c>
      <c r="G55" s="8" t="s">
        <v>9</v>
      </c>
      <c r="H55" s="8" t="s">
        <v>9</v>
      </c>
      <c r="I55" s="8" t="s">
        <v>9</v>
      </c>
      <c r="J55" s="8" t="s">
        <v>9</v>
      </c>
      <c r="K55" s="8" t="s">
        <v>9</v>
      </c>
    </row>
    <row r="56" spans="2:11" ht="15.75" thickBot="1">
      <c r="B56" s="7"/>
      <c r="C56" s="8"/>
      <c r="D56" s="8"/>
      <c r="E56" s="8"/>
      <c r="F56" s="8"/>
      <c r="G56" s="8"/>
      <c r="H56" s="8"/>
      <c r="I56" s="8"/>
      <c r="J56" s="8"/>
      <c r="K56" s="8"/>
    </row>
  </sheetData>
  <mergeCells count="9">
    <mergeCell ref="J3:J4"/>
    <mergeCell ref="K3:K4"/>
    <mergeCell ref="B19:K19"/>
    <mergeCell ref="B3:B4"/>
    <mergeCell ref="C3:C4"/>
    <mergeCell ref="D3:D4"/>
    <mergeCell ref="E3:E4"/>
    <mergeCell ref="F3:F4"/>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8" tint="0.39997558519241921"/>
  </sheetPr>
  <dimension ref="A1:GK104"/>
  <sheetViews>
    <sheetView workbookViewId="0">
      <pane xSplit="3" topLeftCell="CB1" activePane="topRight" state="frozen"/>
      <selection pane="topRight" activeCell="CG9" sqref="CG9:CN9"/>
    </sheetView>
  </sheetViews>
  <sheetFormatPr baseColWidth="10" defaultRowHeight="11.25"/>
  <cols>
    <col min="1" max="1" width="28.28515625" style="59" customWidth="1"/>
    <col min="2" max="2" width="29.7109375" style="59" customWidth="1"/>
    <col min="3" max="3" width="11.28515625" style="59" customWidth="1"/>
    <col min="4" max="4" width="6.42578125" style="59" customWidth="1"/>
    <col min="5" max="5" width="6.28515625" style="59" customWidth="1"/>
    <col min="6" max="6" width="6.85546875" style="322" customWidth="1"/>
    <col min="7" max="8" width="6" style="75" customWidth="1"/>
    <col min="9" max="9" width="7" style="328" customWidth="1"/>
    <col min="10" max="11" width="6" style="59" customWidth="1"/>
    <col min="12" max="12" width="6.85546875" style="330" customWidth="1"/>
    <col min="13" max="14" width="6" style="59" customWidth="1"/>
    <col min="15" max="15" width="7.140625" style="330" customWidth="1"/>
    <col min="16" max="17" width="6" style="59" customWidth="1"/>
    <col min="18" max="18" width="7.42578125" style="330" customWidth="1"/>
    <col min="19" max="20" width="6" style="59" customWidth="1"/>
    <col min="21" max="27" width="7.140625" style="330" customWidth="1"/>
    <col min="28" max="28" width="6" style="330" customWidth="1"/>
    <col min="29" max="29" width="8" style="330" customWidth="1"/>
    <col min="30" max="30" width="7.140625" style="330" customWidth="1"/>
    <col min="31" max="53" width="6.28515625" style="330" customWidth="1"/>
    <col min="54" max="54" width="7.42578125" style="330" customWidth="1"/>
    <col min="55" max="57" width="7.140625" style="330" customWidth="1"/>
    <col min="58" max="81" width="5.5703125" style="330" customWidth="1"/>
    <col min="82" max="93" width="7.140625" style="330" customWidth="1"/>
    <col min="94" max="95" width="11.42578125" style="59"/>
    <col min="96" max="98" width="11.7109375" style="59" customWidth="1"/>
    <col min="99" max="99" width="12.42578125" style="59" customWidth="1"/>
    <col min="100" max="102" width="11.7109375" style="59" customWidth="1"/>
    <col min="103" max="111" width="11.42578125" style="59"/>
    <col min="112" max="112" width="15.140625" style="59" customWidth="1"/>
    <col min="113" max="113" width="14.140625" style="59" customWidth="1"/>
    <col min="114" max="114" width="12.7109375" style="59" customWidth="1"/>
    <col min="115" max="138" width="11.42578125" style="59"/>
    <col min="139" max="193" width="11.42578125" style="70"/>
    <col min="194" max="16384" width="11.42578125" style="59"/>
  </cols>
  <sheetData>
    <row r="1" spans="1:193" s="70" customFormat="1" ht="12.75" customHeight="1">
      <c r="F1" s="318"/>
      <c r="G1" s="74"/>
      <c r="H1" s="74"/>
      <c r="I1" s="323"/>
      <c r="L1" s="329"/>
      <c r="O1" s="329"/>
      <c r="R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V1" s="717" t="s">
        <v>318</v>
      </c>
      <c r="CW1" s="717"/>
      <c r="CX1" s="717"/>
      <c r="CY1" s="717"/>
      <c r="CZ1" s="717"/>
      <c r="DA1" s="717"/>
      <c r="DB1" s="717"/>
      <c r="DC1" s="717"/>
      <c r="DD1" s="717"/>
      <c r="DE1" s="717"/>
      <c r="DF1" s="717"/>
      <c r="DG1" s="717"/>
      <c r="DH1" s="714" t="s">
        <v>319</v>
      </c>
      <c r="DI1" s="715"/>
      <c r="DJ1" s="715"/>
      <c r="DK1" s="715"/>
      <c r="DL1" s="715"/>
      <c r="DM1" s="715"/>
      <c r="DN1" s="715"/>
      <c r="DO1" s="715"/>
      <c r="DP1" s="715"/>
      <c r="DQ1" s="715"/>
      <c r="DR1" s="715"/>
      <c r="DS1" s="715"/>
      <c r="DT1" s="715"/>
      <c r="DU1" s="715"/>
      <c r="DV1" s="715"/>
      <c r="DW1" s="715"/>
      <c r="DX1" s="715"/>
      <c r="DY1" s="715"/>
      <c r="DZ1" s="715"/>
      <c r="EA1" s="715"/>
      <c r="EB1" s="715"/>
      <c r="EC1" s="715"/>
      <c r="ED1" s="715"/>
      <c r="EE1" s="715"/>
      <c r="EF1" s="715"/>
      <c r="EG1" s="715"/>
      <c r="EH1" s="715"/>
    </row>
    <row r="2" spans="1:193" s="70" customFormat="1" ht="20.25" customHeight="1">
      <c r="E2" s="724" t="s">
        <v>715</v>
      </c>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V2" s="127"/>
      <c r="CW2" s="127"/>
      <c r="CX2" s="127"/>
      <c r="CY2" s="127"/>
      <c r="CZ2" s="127"/>
      <c r="DA2" s="127"/>
      <c r="DB2" s="127"/>
      <c r="DC2" s="127"/>
      <c r="DD2" s="127"/>
      <c r="DE2" s="127"/>
      <c r="DF2" s="127"/>
      <c r="DG2" s="127"/>
      <c r="DH2" s="125"/>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row>
    <row r="3" spans="1:193" s="70" customFormat="1" ht="6.75" customHeight="1">
      <c r="F3" s="318"/>
      <c r="G3" s="74"/>
      <c r="H3" s="74"/>
      <c r="I3" s="323"/>
      <c r="L3" s="329"/>
      <c r="O3" s="329"/>
      <c r="R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V3" s="127"/>
      <c r="CW3" s="127"/>
      <c r="CX3" s="127"/>
      <c r="CY3" s="127"/>
      <c r="CZ3" s="127"/>
      <c r="DA3" s="127"/>
      <c r="DB3" s="127"/>
      <c r="DC3" s="127"/>
      <c r="DD3" s="127"/>
      <c r="DE3" s="127"/>
      <c r="DF3" s="127"/>
      <c r="DG3" s="127"/>
      <c r="DH3" s="125"/>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row>
    <row r="4" spans="1:193" s="70" customFormat="1" ht="12.75" customHeight="1">
      <c r="E4" s="723" t="s">
        <v>735</v>
      </c>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V4" s="127"/>
      <c r="CW4" s="127"/>
      <c r="CX4" s="127"/>
      <c r="CY4" s="127"/>
      <c r="CZ4" s="127"/>
      <c r="DA4" s="127"/>
      <c r="DB4" s="127"/>
      <c r="DC4" s="127"/>
      <c r="DD4" s="127"/>
      <c r="DE4" s="127"/>
      <c r="DF4" s="127"/>
      <c r="DG4" s="127"/>
      <c r="DH4" s="125"/>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row>
    <row r="5" spans="1:193" s="70" customFormat="1" ht="12.75" customHeight="1" thickBot="1">
      <c r="F5" s="318"/>
      <c r="G5" s="74"/>
      <c r="H5" s="74"/>
      <c r="I5" s="323"/>
      <c r="L5" s="329"/>
      <c r="O5" s="329"/>
      <c r="R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V5" s="227"/>
      <c r="CW5" s="227"/>
      <c r="CX5" s="227"/>
      <c r="CY5" s="227"/>
      <c r="CZ5" s="227"/>
      <c r="DA5" s="227"/>
      <c r="DB5" s="227"/>
      <c r="DC5" s="227"/>
      <c r="DD5" s="227"/>
      <c r="DE5" s="227"/>
      <c r="DF5" s="227"/>
      <c r="DG5" s="227"/>
      <c r="DH5" s="125"/>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row>
    <row r="6" spans="1:193" s="69" customFormat="1" ht="18" customHeight="1" thickBot="1">
      <c r="A6" s="709" t="s">
        <v>16</v>
      </c>
      <c r="B6" s="710" t="s">
        <v>17</v>
      </c>
      <c r="C6" s="721" t="s">
        <v>18</v>
      </c>
      <c r="D6" s="732" t="s">
        <v>19</v>
      </c>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718" t="s">
        <v>320</v>
      </c>
      <c r="CQ6" s="719"/>
      <c r="CR6" s="720"/>
      <c r="CS6" s="718" t="s">
        <v>20</v>
      </c>
      <c r="CT6" s="719"/>
      <c r="CU6" s="720"/>
      <c r="CV6" s="709">
        <v>2011</v>
      </c>
      <c r="CW6" s="710"/>
      <c r="CX6" s="710"/>
      <c r="CY6" s="710">
        <v>2012</v>
      </c>
      <c r="CZ6" s="710"/>
      <c r="DA6" s="710"/>
      <c r="DB6" s="710">
        <v>2013</v>
      </c>
      <c r="DC6" s="710">
        <v>2013</v>
      </c>
      <c r="DD6" s="710"/>
      <c r="DE6" s="710">
        <v>2014</v>
      </c>
      <c r="DF6" s="710"/>
      <c r="DG6" s="721"/>
      <c r="DH6" s="709">
        <v>2015</v>
      </c>
      <c r="DI6" s="710"/>
      <c r="DJ6" s="710"/>
      <c r="DK6" s="710"/>
      <c r="DL6" s="710"/>
      <c r="DM6" s="710"/>
      <c r="DN6" s="710"/>
      <c r="DO6" s="710"/>
      <c r="DP6" s="711"/>
      <c r="DQ6" s="709">
        <v>2016</v>
      </c>
      <c r="DR6" s="710"/>
      <c r="DS6" s="710"/>
      <c r="DT6" s="710"/>
      <c r="DU6" s="710"/>
      <c r="DV6" s="710"/>
      <c r="DW6" s="710"/>
      <c r="DX6" s="710"/>
      <c r="DY6" s="711"/>
      <c r="DZ6" s="709">
        <v>2017</v>
      </c>
      <c r="EA6" s="710"/>
      <c r="EB6" s="710"/>
      <c r="EC6" s="710"/>
      <c r="ED6" s="710"/>
      <c r="EE6" s="710"/>
      <c r="EF6" s="710"/>
      <c r="EG6" s="710"/>
      <c r="EH6" s="711"/>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row>
    <row r="7" spans="1:193" s="73" customFormat="1" ht="12.75" customHeight="1" thickBot="1">
      <c r="A7" s="712"/>
      <c r="B7" s="713"/>
      <c r="C7" s="722"/>
      <c r="D7" s="734">
        <v>2011</v>
      </c>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6"/>
      <c r="AE7" s="741">
        <v>2012</v>
      </c>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1">
        <v>2013</v>
      </c>
      <c r="BG7" s="742"/>
      <c r="BH7" s="742"/>
      <c r="BI7" s="742"/>
      <c r="BJ7" s="742"/>
      <c r="BK7" s="742"/>
      <c r="BL7" s="742"/>
      <c r="BM7" s="742"/>
      <c r="BN7" s="742"/>
      <c r="BO7" s="742"/>
      <c r="BP7" s="742"/>
      <c r="BQ7" s="742"/>
      <c r="BR7" s="742"/>
      <c r="BS7" s="742"/>
      <c r="BT7" s="742"/>
      <c r="BU7" s="742"/>
      <c r="BV7" s="742"/>
      <c r="BW7" s="742"/>
      <c r="BX7" s="742"/>
      <c r="BY7" s="742"/>
      <c r="BZ7" s="742"/>
      <c r="CA7" s="742"/>
      <c r="CB7" s="742"/>
      <c r="CC7" s="742"/>
      <c r="CD7" s="742"/>
      <c r="CE7" s="742"/>
      <c r="CF7" s="742"/>
      <c r="CG7" s="741">
        <v>2014</v>
      </c>
      <c r="CH7" s="742"/>
      <c r="CI7" s="742"/>
      <c r="CJ7" s="742"/>
      <c r="CK7" s="742"/>
      <c r="CL7" s="742"/>
      <c r="CM7" s="742"/>
      <c r="CN7" s="742"/>
      <c r="CO7" s="743"/>
      <c r="CP7" s="233">
        <v>2015</v>
      </c>
      <c r="CQ7" s="124">
        <v>2016</v>
      </c>
      <c r="CR7" s="234">
        <v>2017</v>
      </c>
      <c r="CS7" s="245">
        <v>2015</v>
      </c>
      <c r="CT7" s="124">
        <v>2016</v>
      </c>
      <c r="CU7" s="234">
        <v>2017</v>
      </c>
      <c r="CV7" s="128" t="s">
        <v>171</v>
      </c>
      <c r="CW7" s="129" t="s">
        <v>174</v>
      </c>
      <c r="CX7" s="129" t="s">
        <v>173</v>
      </c>
      <c r="CY7" s="129" t="s">
        <v>171</v>
      </c>
      <c r="CZ7" s="129" t="s">
        <v>174</v>
      </c>
      <c r="DA7" s="129" t="s">
        <v>173</v>
      </c>
      <c r="DB7" s="129" t="s">
        <v>171</v>
      </c>
      <c r="DC7" s="129" t="s">
        <v>174</v>
      </c>
      <c r="DD7" s="129" t="s">
        <v>173</v>
      </c>
      <c r="DE7" s="129" t="s">
        <v>171</v>
      </c>
      <c r="DF7" s="129" t="s">
        <v>174</v>
      </c>
      <c r="DG7" s="130" t="s">
        <v>173</v>
      </c>
      <c r="DH7" s="712" t="s">
        <v>171</v>
      </c>
      <c r="DI7" s="713"/>
      <c r="DJ7" s="713"/>
      <c r="DK7" s="713" t="s">
        <v>172</v>
      </c>
      <c r="DL7" s="713"/>
      <c r="DM7" s="713"/>
      <c r="DN7" s="713" t="s">
        <v>173</v>
      </c>
      <c r="DO7" s="713"/>
      <c r="DP7" s="716"/>
      <c r="DQ7" s="712" t="s">
        <v>171</v>
      </c>
      <c r="DR7" s="713"/>
      <c r="DS7" s="713"/>
      <c r="DT7" s="713" t="s">
        <v>174</v>
      </c>
      <c r="DU7" s="713"/>
      <c r="DV7" s="713"/>
      <c r="DW7" s="713" t="s">
        <v>172</v>
      </c>
      <c r="DX7" s="713"/>
      <c r="DY7" s="716"/>
      <c r="DZ7" s="712" t="s">
        <v>171</v>
      </c>
      <c r="EA7" s="713"/>
      <c r="EB7" s="713"/>
      <c r="EC7" s="713" t="s">
        <v>174</v>
      </c>
      <c r="ED7" s="713"/>
      <c r="EE7" s="713"/>
      <c r="EF7" s="713" t="s">
        <v>172</v>
      </c>
      <c r="EG7" s="713"/>
      <c r="EH7" s="716"/>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row>
    <row r="8" spans="1:193" s="69" customFormat="1" ht="24.75" customHeight="1" thickBot="1">
      <c r="A8" s="712"/>
      <c r="B8" s="713"/>
      <c r="C8" s="722"/>
      <c r="D8" s="709" t="s">
        <v>690</v>
      </c>
      <c r="E8" s="710"/>
      <c r="F8" s="711"/>
      <c r="G8" s="709" t="s">
        <v>691</v>
      </c>
      <c r="H8" s="710"/>
      <c r="I8" s="711"/>
      <c r="J8" s="709" t="s">
        <v>692</v>
      </c>
      <c r="K8" s="710"/>
      <c r="L8" s="711"/>
      <c r="M8" s="709" t="s">
        <v>693</v>
      </c>
      <c r="N8" s="710"/>
      <c r="O8" s="711"/>
      <c r="P8" s="709" t="s">
        <v>694</v>
      </c>
      <c r="Q8" s="710"/>
      <c r="R8" s="711"/>
      <c r="S8" s="709" t="s">
        <v>695</v>
      </c>
      <c r="T8" s="710"/>
      <c r="U8" s="721"/>
      <c r="V8" s="728" t="s">
        <v>696</v>
      </c>
      <c r="W8" s="729"/>
      <c r="X8" s="730"/>
      <c r="Y8" s="728" t="s">
        <v>744</v>
      </c>
      <c r="Z8" s="729"/>
      <c r="AA8" s="730"/>
      <c r="AB8" s="738" t="s">
        <v>698</v>
      </c>
      <c r="AC8" s="739"/>
      <c r="AD8" s="740"/>
      <c r="AE8" s="725" t="s">
        <v>690</v>
      </c>
      <c r="AF8" s="726"/>
      <c r="AG8" s="727"/>
      <c r="AH8" s="744" t="s">
        <v>691</v>
      </c>
      <c r="AI8" s="726"/>
      <c r="AJ8" s="745"/>
      <c r="AK8" s="725" t="s">
        <v>692</v>
      </c>
      <c r="AL8" s="726"/>
      <c r="AM8" s="727"/>
      <c r="AN8" s="744" t="s">
        <v>693</v>
      </c>
      <c r="AO8" s="726"/>
      <c r="AP8" s="745"/>
      <c r="AQ8" s="725" t="s">
        <v>694</v>
      </c>
      <c r="AR8" s="726"/>
      <c r="AS8" s="727"/>
      <c r="AT8" s="731" t="s">
        <v>695</v>
      </c>
      <c r="AU8" s="710"/>
      <c r="AV8" s="721"/>
      <c r="AW8" s="728" t="s">
        <v>696</v>
      </c>
      <c r="AX8" s="729"/>
      <c r="AY8" s="730"/>
      <c r="AZ8" s="729" t="s">
        <v>745</v>
      </c>
      <c r="BA8" s="729"/>
      <c r="BB8" s="730"/>
      <c r="BC8" s="746" t="s">
        <v>698</v>
      </c>
      <c r="BD8" s="739"/>
      <c r="BE8" s="740"/>
      <c r="BF8" s="728" t="s">
        <v>690</v>
      </c>
      <c r="BG8" s="729"/>
      <c r="BH8" s="730"/>
      <c r="BI8" s="728" t="s">
        <v>691</v>
      </c>
      <c r="BJ8" s="729"/>
      <c r="BK8" s="730"/>
      <c r="BL8" s="728" t="s">
        <v>692</v>
      </c>
      <c r="BM8" s="729"/>
      <c r="BN8" s="737"/>
      <c r="BO8" s="728" t="s">
        <v>693</v>
      </c>
      <c r="BP8" s="729"/>
      <c r="BQ8" s="730"/>
      <c r="BR8" s="728" t="s">
        <v>694</v>
      </c>
      <c r="BS8" s="729"/>
      <c r="BT8" s="730"/>
      <c r="BU8" s="728" t="s">
        <v>695</v>
      </c>
      <c r="BV8" s="729"/>
      <c r="BW8" s="730"/>
      <c r="BX8" s="728" t="s">
        <v>696</v>
      </c>
      <c r="BY8" s="729"/>
      <c r="BZ8" s="730"/>
      <c r="CA8" s="728" t="s">
        <v>744</v>
      </c>
      <c r="CB8" s="729"/>
      <c r="CC8" s="730"/>
      <c r="CD8" s="738" t="s">
        <v>698</v>
      </c>
      <c r="CE8" s="739"/>
      <c r="CF8" s="740"/>
      <c r="CG8" s="334" t="s">
        <v>690</v>
      </c>
      <c r="CH8" s="335" t="s">
        <v>691</v>
      </c>
      <c r="CI8" s="336" t="s">
        <v>692</v>
      </c>
      <c r="CJ8" s="336" t="s">
        <v>693</v>
      </c>
      <c r="CK8" s="336" t="s">
        <v>694</v>
      </c>
      <c r="CL8" s="336" t="s">
        <v>695</v>
      </c>
      <c r="CM8" s="336" t="s">
        <v>696</v>
      </c>
      <c r="CN8" s="336" t="s">
        <v>697</v>
      </c>
      <c r="CO8" s="337" t="s">
        <v>698</v>
      </c>
      <c r="CP8" s="233"/>
      <c r="CQ8" s="124"/>
      <c r="CR8" s="234"/>
      <c r="CS8" s="245"/>
      <c r="CT8" s="124"/>
      <c r="CU8" s="234"/>
      <c r="CV8" s="128"/>
      <c r="CW8" s="129" t="s">
        <v>172</v>
      </c>
      <c r="CX8" s="129"/>
      <c r="CY8" s="129"/>
      <c r="CZ8" s="129" t="s">
        <v>172</v>
      </c>
      <c r="DA8" s="129"/>
      <c r="DB8" s="129"/>
      <c r="DC8" s="129" t="s">
        <v>172</v>
      </c>
      <c r="DD8" s="129"/>
      <c r="DE8" s="129"/>
      <c r="DF8" s="129" t="s">
        <v>172</v>
      </c>
      <c r="DG8" s="130"/>
      <c r="DH8" s="252" t="s">
        <v>321</v>
      </c>
      <c r="DI8" s="76" t="s">
        <v>321</v>
      </c>
      <c r="DJ8" s="76" t="s">
        <v>321</v>
      </c>
      <c r="DK8" s="76" t="s">
        <v>321</v>
      </c>
      <c r="DL8" s="76" t="s">
        <v>321</v>
      </c>
      <c r="DM8" s="76" t="s">
        <v>321</v>
      </c>
      <c r="DN8" s="76" t="s">
        <v>321</v>
      </c>
      <c r="DO8" s="76" t="s">
        <v>321</v>
      </c>
      <c r="DP8" s="77" t="s">
        <v>321</v>
      </c>
      <c r="DQ8" s="252" t="s">
        <v>321</v>
      </c>
      <c r="DR8" s="76" t="s">
        <v>321</v>
      </c>
      <c r="DS8" s="76" t="s">
        <v>321</v>
      </c>
      <c r="DT8" s="76" t="s">
        <v>321</v>
      </c>
      <c r="DU8" s="76" t="s">
        <v>321</v>
      </c>
      <c r="DV8" s="76" t="s">
        <v>321</v>
      </c>
      <c r="DW8" s="76" t="s">
        <v>321</v>
      </c>
      <c r="DX8" s="76" t="s">
        <v>321</v>
      </c>
      <c r="DY8" s="77" t="s">
        <v>321</v>
      </c>
      <c r="DZ8" s="252" t="s">
        <v>322</v>
      </c>
      <c r="EA8" s="76" t="s">
        <v>322</v>
      </c>
      <c r="EB8" s="76" t="s">
        <v>322</v>
      </c>
      <c r="EC8" s="76" t="s">
        <v>322</v>
      </c>
      <c r="ED8" s="76" t="s">
        <v>322</v>
      </c>
      <c r="EE8" s="76" t="s">
        <v>322</v>
      </c>
      <c r="EF8" s="76" t="s">
        <v>322</v>
      </c>
      <c r="EG8" s="76" t="s">
        <v>322</v>
      </c>
      <c r="EH8" s="77" t="s">
        <v>322</v>
      </c>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row>
    <row r="9" spans="1:193" s="69" customFormat="1" ht="24.75" customHeight="1" thickBot="1">
      <c r="A9" s="136"/>
      <c r="B9" s="137"/>
      <c r="C9" s="138"/>
      <c r="D9" s="253" t="s">
        <v>739</v>
      </c>
      <c r="E9" s="164" t="s">
        <v>740</v>
      </c>
      <c r="F9" s="397" t="s">
        <v>741</v>
      </c>
      <c r="G9" s="253" t="s">
        <v>739</v>
      </c>
      <c r="H9" s="164" t="s">
        <v>740</v>
      </c>
      <c r="I9" s="397" t="s">
        <v>741</v>
      </c>
      <c r="J9" s="253" t="s">
        <v>739</v>
      </c>
      <c r="K9" s="164" t="s">
        <v>740</v>
      </c>
      <c r="L9" s="397" t="s">
        <v>741</v>
      </c>
      <c r="M9" s="253" t="s">
        <v>739</v>
      </c>
      <c r="N9" s="164" t="s">
        <v>740</v>
      </c>
      <c r="O9" s="397" t="s">
        <v>741</v>
      </c>
      <c r="P9" s="253" t="s">
        <v>739</v>
      </c>
      <c r="Q9" s="164" t="s">
        <v>740</v>
      </c>
      <c r="R9" s="397" t="s">
        <v>741</v>
      </c>
      <c r="S9" s="253" t="s">
        <v>739</v>
      </c>
      <c r="T9" s="164" t="s">
        <v>740</v>
      </c>
      <c r="U9" s="453" t="s">
        <v>741</v>
      </c>
      <c r="V9" s="398" t="s">
        <v>739</v>
      </c>
      <c r="W9" s="399" t="s">
        <v>740</v>
      </c>
      <c r="X9" s="397" t="s">
        <v>741</v>
      </c>
      <c r="Y9" s="398" t="s">
        <v>739</v>
      </c>
      <c r="Z9" s="399" t="s">
        <v>740</v>
      </c>
      <c r="AA9" s="397" t="s">
        <v>741</v>
      </c>
      <c r="AB9" s="338" t="s">
        <v>739</v>
      </c>
      <c r="AC9" s="339" t="s">
        <v>740</v>
      </c>
      <c r="AD9" s="543" t="s">
        <v>741</v>
      </c>
      <c r="AE9" s="344" t="s">
        <v>742</v>
      </c>
      <c r="AF9" s="345" t="s">
        <v>740</v>
      </c>
      <c r="AG9" s="310" t="s">
        <v>741</v>
      </c>
      <c r="AH9" s="511" t="s">
        <v>739</v>
      </c>
      <c r="AI9" s="345" t="s">
        <v>740</v>
      </c>
      <c r="AJ9" s="512" t="s">
        <v>741</v>
      </c>
      <c r="AK9" s="344" t="s">
        <v>739</v>
      </c>
      <c r="AL9" s="345" t="s">
        <v>740</v>
      </c>
      <c r="AM9" s="310" t="s">
        <v>741</v>
      </c>
      <c r="AN9" s="511" t="s">
        <v>739</v>
      </c>
      <c r="AO9" s="345" t="s">
        <v>740</v>
      </c>
      <c r="AP9" s="512" t="s">
        <v>741</v>
      </c>
      <c r="AQ9" s="344" t="s">
        <v>739</v>
      </c>
      <c r="AR9" s="345" t="s">
        <v>740</v>
      </c>
      <c r="AS9" s="310" t="s">
        <v>741</v>
      </c>
      <c r="AT9" s="511" t="s">
        <v>739</v>
      </c>
      <c r="AU9" s="345" t="s">
        <v>740</v>
      </c>
      <c r="AV9" s="512" t="s">
        <v>741</v>
      </c>
      <c r="AW9" s="344" t="s">
        <v>739</v>
      </c>
      <c r="AX9" s="345" t="s">
        <v>740</v>
      </c>
      <c r="AY9" s="310" t="s">
        <v>741</v>
      </c>
      <c r="AZ9" s="511" t="s">
        <v>739</v>
      </c>
      <c r="BA9" s="345" t="s">
        <v>740</v>
      </c>
      <c r="BB9" s="459" t="s">
        <v>741</v>
      </c>
      <c r="BC9" s="591" t="s">
        <v>739</v>
      </c>
      <c r="BD9" s="342" t="s">
        <v>740</v>
      </c>
      <c r="BE9" s="343" t="s">
        <v>741</v>
      </c>
      <c r="BF9" s="569" t="s">
        <v>739</v>
      </c>
      <c r="BG9" s="570" t="s">
        <v>740</v>
      </c>
      <c r="BH9" s="571" t="s">
        <v>741</v>
      </c>
      <c r="BI9" s="569" t="s">
        <v>739</v>
      </c>
      <c r="BJ9" s="570" t="s">
        <v>740</v>
      </c>
      <c r="BK9" s="571" t="s">
        <v>741</v>
      </c>
      <c r="BL9" s="569" t="s">
        <v>739</v>
      </c>
      <c r="BM9" s="572" t="s">
        <v>740</v>
      </c>
      <c r="BN9" s="459" t="s">
        <v>741</v>
      </c>
      <c r="BO9" s="573" t="s">
        <v>739</v>
      </c>
      <c r="BP9" s="570" t="s">
        <v>740</v>
      </c>
      <c r="BQ9" s="571" t="s">
        <v>741</v>
      </c>
      <c r="BR9" s="569" t="s">
        <v>739</v>
      </c>
      <c r="BS9" s="570" t="s">
        <v>740</v>
      </c>
      <c r="BT9" s="571" t="s">
        <v>741</v>
      </c>
      <c r="BU9" s="569" t="s">
        <v>739</v>
      </c>
      <c r="BV9" s="570" t="s">
        <v>740</v>
      </c>
      <c r="BW9" s="571" t="s">
        <v>741</v>
      </c>
      <c r="BX9" s="344" t="s">
        <v>739</v>
      </c>
      <c r="BY9" s="345" t="s">
        <v>740</v>
      </c>
      <c r="BZ9" s="310" t="s">
        <v>741</v>
      </c>
      <c r="CA9" s="344" t="s">
        <v>739</v>
      </c>
      <c r="CB9" s="345" t="s">
        <v>740</v>
      </c>
      <c r="CC9" s="310" t="s">
        <v>741</v>
      </c>
      <c r="CD9" s="341" t="s">
        <v>739</v>
      </c>
      <c r="CE9" s="342" t="s">
        <v>740</v>
      </c>
      <c r="CF9" s="343" t="s">
        <v>741</v>
      </c>
      <c r="CG9" s="344" t="s">
        <v>739</v>
      </c>
      <c r="CH9" s="344" t="s">
        <v>739</v>
      </c>
      <c r="CI9" s="344" t="s">
        <v>739</v>
      </c>
      <c r="CJ9" s="344" t="s">
        <v>739</v>
      </c>
      <c r="CK9" s="344" t="s">
        <v>739</v>
      </c>
      <c r="CL9" s="344" t="s">
        <v>739</v>
      </c>
      <c r="CM9" s="344" t="s">
        <v>739</v>
      </c>
      <c r="CN9" s="344" t="s">
        <v>739</v>
      </c>
      <c r="CO9" s="346" t="s">
        <v>743</v>
      </c>
      <c r="CP9" s="254"/>
      <c r="CQ9" s="255"/>
      <c r="CR9" s="256"/>
      <c r="CS9" s="257"/>
      <c r="CT9" s="255"/>
      <c r="CU9" s="256"/>
      <c r="CV9" s="136"/>
      <c r="CW9" s="137"/>
      <c r="CX9" s="137"/>
      <c r="CY9" s="137"/>
      <c r="CZ9" s="137"/>
      <c r="DA9" s="137"/>
      <c r="DB9" s="137"/>
      <c r="DC9" s="137"/>
      <c r="DD9" s="137"/>
      <c r="DE9" s="137"/>
      <c r="DF9" s="137"/>
      <c r="DG9" s="138"/>
      <c r="DH9" s="258"/>
      <c r="DI9" s="259"/>
      <c r="DJ9" s="259"/>
      <c r="DK9" s="259"/>
      <c r="DL9" s="259"/>
      <c r="DM9" s="259"/>
      <c r="DN9" s="259"/>
      <c r="DO9" s="259"/>
      <c r="DP9" s="260"/>
      <c r="DQ9" s="258"/>
      <c r="DR9" s="259"/>
      <c r="DS9" s="259"/>
      <c r="DT9" s="259"/>
      <c r="DU9" s="259"/>
      <c r="DV9" s="259"/>
      <c r="DW9" s="259"/>
      <c r="DX9" s="259"/>
      <c r="DY9" s="260"/>
      <c r="DZ9" s="258"/>
      <c r="EA9" s="259"/>
      <c r="EB9" s="259"/>
      <c r="EC9" s="259"/>
      <c r="ED9" s="259"/>
      <c r="EE9" s="259"/>
      <c r="EF9" s="259"/>
      <c r="EG9" s="259"/>
      <c r="EH9" s="261"/>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row>
    <row r="10" spans="1:193" s="68" customFormat="1" ht="22.5">
      <c r="A10" s="79" t="s">
        <v>323</v>
      </c>
      <c r="B10" s="80" t="s">
        <v>324</v>
      </c>
      <c r="C10" s="81" t="s">
        <v>360</v>
      </c>
      <c r="D10" s="79">
        <v>0</v>
      </c>
      <c r="E10" s="120">
        <v>0</v>
      </c>
      <c r="F10" s="319">
        <v>0</v>
      </c>
      <c r="G10" s="119">
        <v>4</v>
      </c>
      <c r="H10" s="120">
        <v>4</v>
      </c>
      <c r="I10" s="319">
        <f t="shared" ref="I10:I35" si="0">H10*100/G10</f>
        <v>100</v>
      </c>
      <c r="J10" s="119"/>
      <c r="K10" s="120"/>
      <c r="L10" s="319">
        <v>0</v>
      </c>
      <c r="M10" s="119"/>
      <c r="N10" s="120"/>
      <c r="O10" s="319">
        <v>0</v>
      </c>
      <c r="P10" s="119"/>
      <c r="Q10" s="120"/>
      <c r="R10" s="319">
        <v>0</v>
      </c>
      <c r="S10" s="119">
        <v>16</v>
      </c>
      <c r="T10" s="120">
        <v>16</v>
      </c>
      <c r="U10" s="347">
        <f t="shared" ref="U10:U35" si="1">T10*100/S10</f>
        <v>100</v>
      </c>
      <c r="V10" s="468"/>
      <c r="W10" s="379"/>
      <c r="X10" s="319">
        <v>0</v>
      </c>
      <c r="Y10" s="468"/>
      <c r="Z10" s="379"/>
      <c r="AA10" s="604">
        <v>0</v>
      </c>
      <c r="AB10" s="348">
        <f t="shared" ref="AB10:AB35" si="2">+D10+G10+J10+M10+P10+S10+V10+Y10</f>
        <v>20</v>
      </c>
      <c r="AC10" s="349">
        <f>+Tabla1[[#This Row],[Columna37]]+Tabla1[[#This Row],[Columna36]]+Tabla1[[#This Row],[Columna35]]+Tabla1[[#This Row],[Columna34]]+Tabla1[[#This Row],[Columna33]]+Tabla1[[#This Row],[Columna31]]+Tabla1[[#This Row],[Columna81]]+Tabla1[[#This Row],[Columna76]]</f>
        <v>20</v>
      </c>
      <c r="AD10" s="472">
        <f t="shared" ref="AD10:AD35" si="3">+AC10*100/AB10</f>
        <v>100</v>
      </c>
      <c r="AE10" s="618"/>
      <c r="AF10" s="614"/>
      <c r="AG10" s="351">
        <v>0</v>
      </c>
      <c r="AH10" s="615">
        <v>16</v>
      </c>
      <c r="AI10" s="616">
        <v>16</v>
      </c>
      <c r="AJ10" s="612">
        <f t="shared" ref="AJ10:AJ35" si="4">+AI10*100/AH10</f>
        <v>100</v>
      </c>
      <c r="AK10" s="353"/>
      <c r="AL10" s="616"/>
      <c r="AM10" s="354">
        <v>0</v>
      </c>
      <c r="AN10" s="615"/>
      <c r="AO10" s="616"/>
      <c r="AP10" s="612">
        <v>0</v>
      </c>
      <c r="AQ10" s="353">
        <v>17</v>
      </c>
      <c r="AR10" s="616">
        <v>17</v>
      </c>
      <c r="AS10" s="354">
        <f t="shared" ref="AS10:AS35" si="5">+AR10*100/AQ10</f>
        <v>100</v>
      </c>
      <c r="AT10" s="615">
        <v>10</v>
      </c>
      <c r="AU10" s="616">
        <v>10</v>
      </c>
      <c r="AV10" s="608">
        <f t="shared" ref="AV10:AV35" si="6">+AU10*100/AT10</f>
        <v>100</v>
      </c>
      <c r="AW10" s="353">
        <v>16</v>
      </c>
      <c r="AX10" s="616">
        <v>8</v>
      </c>
      <c r="AY10" s="613">
        <f t="shared" ref="AY10:AY35" si="7">+AX10*100/AW10</f>
        <v>50</v>
      </c>
      <c r="AZ10" s="615">
        <v>17</v>
      </c>
      <c r="BA10" s="616">
        <v>14</v>
      </c>
      <c r="BB10" s="613">
        <f t="shared" ref="BB10:BB35" si="8">+BA10*100/AZ10</f>
        <v>82.352941176470594</v>
      </c>
      <c r="BC10" s="355">
        <f t="shared" ref="BC10:BC35" si="9">+AE10+AH10+AK10+AN10+AQ10+AT10+AW10+AZ10</f>
        <v>76</v>
      </c>
      <c r="BD10" s="355">
        <f t="shared" ref="BD10:BD35" si="10">+AF10+AI10+AL10+AO10+AR10+AU10+AX10+BA10</f>
        <v>65</v>
      </c>
      <c r="BE10" s="355">
        <f t="shared" ref="BE10:BE35" si="11">+BD10*100/BC10</f>
        <v>85.526315789473685</v>
      </c>
      <c r="BF10" s="356"/>
      <c r="BG10" s="352"/>
      <c r="BH10" s="357"/>
      <c r="BI10" s="356"/>
      <c r="BJ10" s="358"/>
      <c r="BK10" s="325"/>
      <c r="BL10" s="356"/>
      <c r="BM10" s="359"/>
      <c r="BN10" s="360"/>
      <c r="BO10" s="352"/>
      <c r="BP10" s="358"/>
      <c r="BQ10" s="325"/>
      <c r="BR10" s="356"/>
      <c r="BS10" s="352"/>
      <c r="BT10" s="361"/>
      <c r="BU10" s="356"/>
      <c r="BV10" s="358"/>
      <c r="BW10" s="325"/>
      <c r="BX10" s="603"/>
      <c r="BY10" s="602"/>
      <c r="BZ10" s="605"/>
      <c r="CA10" s="603"/>
      <c r="CB10" s="602"/>
      <c r="CC10" s="605"/>
      <c r="CD10" s="362">
        <f t="shared" ref="CD10:CD35" si="12">+BF10+BI10+BL10+BO10+BR10+BU10+CA10</f>
        <v>0</v>
      </c>
      <c r="CE10" s="363">
        <f t="shared" ref="CE10:CE35" si="13">+BG10+BJ10+BM10+BP10+BS10+BV10+CB10</f>
        <v>0</v>
      </c>
      <c r="CF10" s="363">
        <v>0</v>
      </c>
      <c r="CG10" s="356"/>
      <c r="CH10" s="358"/>
      <c r="CI10" s="358"/>
      <c r="CJ10" s="358"/>
      <c r="CK10" s="358">
        <v>15</v>
      </c>
      <c r="CL10" s="358"/>
      <c r="CM10" s="358">
        <v>15</v>
      </c>
      <c r="CN10" s="358"/>
      <c r="CO10" s="364">
        <f>SUM([1]!Tabla1[[#This Row],[Columna39]:[Columna7]])</f>
        <v>30</v>
      </c>
      <c r="CP10" s="145"/>
      <c r="CQ10" s="60"/>
      <c r="CR10" s="235"/>
      <c r="CS10" s="145"/>
      <c r="CT10" s="60"/>
      <c r="CU10" s="238"/>
      <c r="CV10" s="145"/>
      <c r="CW10" s="60"/>
      <c r="CX10" s="60"/>
      <c r="CY10" s="67"/>
      <c r="CZ10" s="67"/>
      <c r="DA10" s="67"/>
      <c r="DB10" s="67"/>
      <c r="DC10" s="67"/>
      <c r="DD10" s="67"/>
      <c r="DE10" s="67"/>
      <c r="DF10" s="67"/>
      <c r="DG10" s="67"/>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1"/>
    </row>
    <row r="11" spans="1:193" s="68" customFormat="1" ht="22.5">
      <c r="A11" s="79" t="s">
        <v>323</v>
      </c>
      <c r="B11" s="80" t="s">
        <v>325</v>
      </c>
      <c r="C11" s="81" t="s">
        <v>361</v>
      </c>
      <c r="D11" s="79">
        <v>6</v>
      </c>
      <c r="E11" s="120">
        <v>5</v>
      </c>
      <c r="F11" s="319">
        <f t="shared" ref="F11:F34" si="14">E11*100/D11</f>
        <v>83.333333333333329</v>
      </c>
      <c r="G11" s="119"/>
      <c r="H11" s="120"/>
      <c r="I11" s="319">
        <v>0</v>
      </c>
      <c r="J11" s="119"/>
      <c r="K11" s="120"/>
      <c r="L11" s="319">
        <v>0</v>
      </c>
      <c r="M11" s="119"/>
      <c r="N11" s="120"/>
      <c r="O11" s="319">
        <v>0</v>
      </c>
      <c r="P11" s="119"/>
      <c r="Q11" s="120"/>
      <c r="R11" s="319">
        <v>0</v>
      </c>
      <c r="S11" s="119"/>
      <c r="T11" s="120"/>
      <c r="U11" s="347">
        <v>0</v>
      </c>
      <c r="V11" s="468"/>
      <c r="W11" s="379"/>
      <c r="X11" s="319">
        <v>0</v>
      </c>
      <c r="Y11" s="468"/>
      <c r="Z11" s="379"/>
      <c r="AA11" s="604">
        <v>0</v>
      </c>
      <c r="AB11" s="348">
        <f t="shared" si="2"/>
        <v>6</v>
      </c>
      <c r="AC11" s="349">
        <f>+Tabla1[[#This Row],[Columna37]]+Tabla1[[#This Row],[Columna36]]+Tabla1[[#This Row],[Columna35]]+Tabla1[[#This Row],[Columna34]]+Tabla1[[#This Row],[Columna33]]+Tabla1[[#This Row],[Columna31]]+Tabla1[[#This Row],[Columna81]]+Tabla1[[#This Row],[Columna76]]</f>
        <v>5</v>
      </c>
      <c r="AD11" s="472">
        <f t="shared" si="3"/>
        <v>83.333333333333329</v>
      </c>
      <c r="AE11" s="466"/>
      <c r="AF11" s="366"/>
      <c r="AG11" s="311">
        <v>0</v>
      </c>
      <c r="AH11" s="352"/>
      <c r="AI11" s="358"/>
      <c r="AJ11" s="367">
        <v>0</v>
      </c>
      <c r="AK11" s="356"/>
      <c r="AL11" s="358"/>
      <c r="AM11" s="368">
        <v>0</v>
      </c>
      <c r="AN11" s="352"/>
      <c r="AO11" s="358"/>
      <c r="AP11" s="612">
        <v>0</v>
      </c>
      <c r="AQ11" s="356">
        <v>66</v>
      </c>
      <c r="AR11" s="358">
        <v>52</v>
      </c>
      <c r="AS11" s="368">
        <f t="shared" si="5"/>
        <v>78.787878787878782</v>
      </c>
      <c r="AT11" s="352"/>
      <c r="AU11" s="358"/>
      <c r="AV11" s="609">
        <v>0</v>
      </c>
      <c r="AW11" s="356">
        <v>4</v>
      </c>
      <c r="AX11" s="358">
        <v>3</v>
      </c>
      <c r="AY11" s="361">
        <f t="shared" si="7"/>
        <v>75</v>
      </c>
      <c r="AZ11" s="352"/>
      <c r="BA11" s="358" t="s">
        <v>9</v>
      </c>
      <c r="BB11" s="361">
        <v>0</v>
      </c>
      <c r="BC11" s="355">
        <f t="shared" si="9"/>
        <v>70</v>
      </c>
      <c r="BD11" s="355" t="e">
        <f t="shared" si="10"/>
        <v>#VALUE!</v>
      </c>
      <c r="BE11" s="355" t="e">
        <f t="shared" si="11"/>
        <v>#VALUE!</v>
      </c>
      <c r="BF11" s="356"/>
      <c r="BG11" s="352"/>
      <c r="BH11" s="357"/>
      <c r="BI11" s="356"/>
      <c r="BJ11" s="358"/>
      <c r="BK11" s="325"/>
      <c r="BL11" s="356"/>
      <c r="BM11" s="359"/>
      <c r="BN11" s="360"/>
      <c r="BO11" s="352"/>
      <c r="BP11" s="358"/>
      <c r="BQ11" s="325"/>
      <c r="BR11" s="356">
        <v>3</v>
      </c>
      <c r="BS11" s="352"/>
      <c r="BT11" s="361"/>
      <c r="BU11" s="356">
        <v>1</v>
      </c>
      <c r="BV11" s="358"/>
      <c r="BW11" s="325"/>
      <c r="BX11" s="603"/>
      <c r="BY11" s="602"/>
      <c r="BZ11" s="605"/>
      <c r="CA11" s="603"/>
      <c r="CB11" s="602"/>
      <c r="CC11" s="605"/>
      <c r="CD11" s="362">
        <f t="shared" si="12"/>
        <v>4</v>
      </c>
      <c r="CE11" s="363">
        <f t="shared" si="13"/>
        <v>0</v>
      </c>
      <c r="CF11" s="363">
        <f t="shared" ref="CF11:CF35" si="15">+CE11*100/CD11</f>
        <v>0</v>
      </c>
      <c r="CG11" s="356"/>
      <c r="CH11" s="358"/>
      <c r="CI11" s="358"/>
      <c r="CJ11" s="358"/>
      <c r="CK11" s="358">
        <v>3</v>
      </c>
      <c r="CL11" s="358"/>
      <c r="CM11" s="358">
        <v>3</v>
      </c>
      <c r="CN11" s="358" t="s">
        <v>9</v>
      </c>
      <c r="CO11" s="364">
        <f>SUM([1]!Tabla1[[#This Row],[Columna39]:[Columna7]])</f>
        <v>6</v>
      </c>
      <c r="CP11" s="89" t="s">
        <v>9</v>
      </c>
      <c r="CQ11" s="61" t="s">
        <v>9</v>
      </c>
      <c r="CR11" s="236" t="s">
        <v>9</v>
      </c>
      <c r="CS11" s="89"/>
      <c r="CT11" s="61"/>
      <c r="CU11" s="236" t="s">
        <v>9</v>
      </c>
      <c r="CV11" s="89"/>
      <c r="CW11" s="61"/>
      <c r="CX11" s="61"/>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246"/>
    </row>
    <row r="12" spans="1:193" s="68" customFormat="1" ht="33.75">
      <c r="A12" s="79" t="s">
        <v>323</v>
      </c>
      <c r="B12" s="80" t="s">
        <v>326</v>
      </c>
      <c r="C12" s="81" t="s">
        <v>360</v>
      </c>
      <c r="D12" s="79">
        <v>63</v>
      </c>
      <c r="E12" s="120">
        <v>37</v>
      </c>
      <c r="F12" s="319">
        <f t="shared" si="14"/>
        <v>58.730158730158728</v>
      </c>
      <c r="G12" s="119">
        <v>6</v>
      </c>
      <c r="H12" s="120">
        <v>6</v>
      </c>
      <c r="I12" s="319">
        <f t="shared" si="0"/>
        <v>100</v>
      </c>
      <c r="J12" s="119">
        <v>6</v>
      </c>
      <c r="K12" s="120">
        <v>6</v>
      </c>
      <c r="L12" s="319">
        <f t="shared" ref="L12:L32" si="16">K12*100/J12</f>
        <v>100</v>
      </c>
      <c r="M12" s="119"/>
      <c r="N12" s="120"/>
      <c r="O12" s="319">
        <v>0</v>
      </c>
      <c r="P12" s="148">
        <v>201</v>
      </c>
      <c r="Q12" s="147">
        <v>61</v>
      </c>
      <c r="R12" s="325">
        <f t="shared" ref="R12:R35" si="17">Q12*100/P12</f>
        <v>30.348258706467661</v>
      </c>
      <c r="S12" s="148">
        <v>36</v>
      </c>
      <c r="T12" s="147">
        <v>36</v>
      </c>
      <c r="U12" s="369">
        <f t="shared" si="1"/>
        <v>100</v>
      </c>
      <c r="V12" s="356">
        <v>31</v>
      </c>
      <c r="W12" s="358">
        <v>31</v>
      </c>
      <c r="X12" s="325">
        <f t="shared" ref="X12:X35" si="18">+W12*100/V12</f>
        <v>100</v>
      </c>
      <c r="Y12" s="356">
        <v>4</v>
      </c>
      <c r="Z12" s="358">
        <v>6</v>
      </c>
      <c r="AA12" s="605">
        <f t="shared" ref="AA12:AA32" si="19">+Z12*100/Y12</f>
        <v>150</v>
      </c>
      <c r="AB12" s="348">
        <f t="shared" si="2"/>
        <v>347</v>
      </c>
      <c r="AC12" s="349">
        <f>+Tabla1[[#This Row],[Columna37]]+Tabla1[[#This Row],[Columna36]]+Tabla1[[#This Row],[Columna35]]+Tabla1[[#This Row],[Columna34]]+Tabla1[[#This Row],[Columna33]]+Tabla1[[#This Row],[Columna31]]+Tabla1[[#This Row],[Columna81]]+Tabla1[[#This Row],[Columna76]]</f>
        <v>183</v>
      </c>
      <c r="AD12" s="472">
        <f t="shared" si="3"/>
        <v>52.737752161383284</v>
      </c>
      <c r="AE12" s="466">
        <v>68</v>
      </c>
      <c r="AF12" s="366">
        <v>57</v>
      </c>
      <c r="AG12" s="311">
        <f t="shared" ref="AG12:AG35" si="20">+AF12*100/AE12</f>
        <v>83.82352941176471</v>
      </c>
      <c r="AH12" s="370">
        <v>8</v>
      </c>
      <c r="AI12" s="371">
        <v>8</v>
      </c>
      <c r="AJ12" s="372">
        <f t="shared" si="4"/>
        <v>100</v>
      </c>
      <c r="AK12" s="373">
        <v>6</v>
      </c>
      <c r="AL12" s="371">
        <v>6</v>
      </c>
      <c r="AM12" s="374">
        <f t="shared" ref="AM12:AM32" si="21">+AK12*100/AL12</f>
        <v>100</v>
      </c>
      <c r="AN12" s="370">
        <v>4</v>
      </c>
      <c r="AO12" s="371">
        <v>4</v>
      </c>
      <c r="AP12" s="612">
        <f t="shared" ref="AP12:AP32" si="22">+AO12*100/AN12</f>
        <v>100</v>
      </c>
      <c r="AQ12" s="373">
        <v>70</v>
      </c>
      <c r="AR12" s="371">
        <v>13</v>
      </c>
      <c r="AS12" s="374">
        <f t="shared" si="5"/>
        <v>18.571428571428573</v>
      </c>
      <c r="AT12" s="370">
        <v>36</v>
      </c>
      <c r="AU12" s="371">
        <v>36</v>
      </c>
      <c r="AV12" s="610">
        <f t="shared" si="6"/>
        <v>100</v>
      </c>
      <c r="AW12" s="373">
        <v>6</v>
      </c>
      <c r="AX12" s="371">
        <v>6</v>
      </c>
      <c r="AY12" s="377">
        <f t="shared" si="7"/>
        <v>100</v>
      </c>
      <c r="AZ12" s="370">
        <v>38</v>
      </c>
      <c r="BA12" s="371">
        <v>32</v>
      </c>
      <c r="BB12" s="377">
        <f t="shared" si="8"/>
        <v>84.21052631578948</v>
      </c>
      <c r="BC12" s="355">
        <f t="shared" si="9"/>
        <v>236</v>
      </c>
      <c r="BD12" s="355">
        <f t="shared" si="10"/>
        <v>162</v>
      </c>
      <c r="BE12" s="355">
        <f t="shared" si="11"/>
        <v>68.644067796610173</v>
      </c>
      <c r="BF12" s="373">
        <v>103</v>
      </c>
      <c r="BG12" s="370">
        <v>79</v>
      </c>
      <c r="BH12" s="357">
        <f t="shared" ref="BH12:BH35" si="23">(BG12*100)/BF12</f>
        <v>76.699029126213588</v>
      </c>
      <c r="BI12" s="373">
        <v>18</v>
      </c>
      <c r="BJ12" s="371">
        <v>18</v>
      </c>
      <c r="BK12" s="375">
        <f>+BJ12*100/BI12</f>
        <v>100</v>
      </c>
      <c r="BL12" s="373">
        <v>14</v>
      </c>
      <c r="BM12" s="376">
        <v>14</v>
      </c>
      <c r="BN12" s="357" t="e">
        <f>[2]!Tabla1[[#This Row],[Columna27]]*100/[2]!Tabla1[[#This Row],[Columna84]]</f>
        <v>#REF!</v>
      </c>
      <c r="BO12" s="370">
        <v>4</v>
      </c>
      <c r="BP12" s="371">
        <v>2</v>
      </c>
      <c r="BQ12" s="375" t="e">
        <f>[2]!Tabla1[[#This Row],[Columna24]]*100/[2]!Tabla1[[#This Row],[Columna86]]</f>
        <v>#REF!</v>
      </c>
      <c r="BR12" s="373">
        <v>30</v>
      </c>
      <c r="BS12" s="370">
        <v>12</v>
      </c>
      <c r="BT12" s="377" t="e">
        <f>[2]!Tabla1[[#This Row],[Columna22]]*100/[2]!Tabla1[[#This Row],[Columna89]]</f>
        <v>#REF!</v>
      </c>
      <c r="BU12" s="373">
        <v>18</v>
      </c>
      <c r="BV12" s="371">
        <v>18</v>
      </c>
      <c r="BW12" s="375" t="e">
        <f>[2]!Tabla1[[#This Row],[Columna14]]*100/[2]!Tabla1[[#This Row],[Columna90]]</f>
        <v>#REF!</v>
      </c>
      <c r="BX12" s="373">
        <v>6</v>
      </c>
      <c r="BY12" s="371">
        <v>5</v>
      </c>
      <c r="BZ12" s="619">
        <v>83.333333333333329</v>
      </c>
      <c r="CA12" s="373">
        <v>32</v>
      </c>
      <c r="CB12" s="371">
        <v>14</v>
      </c>
      <c r="CC12" s="619">
        <v>43.75</v>
      </c>
      <c r="CD12" s="362">
        <f t="shared" si="12"/>
        <v>219</v>
      </c>
      <c r="CE12" s="363">
        <f t="shared" si="13"/>
        <v>157</v>
      </c>
      <c r="CF12" s="363">
        <f t="shared" si="15"/>
        <v>71.689497716894977</v>
      </c>
      <c r="CG12" s="373"/>
      <c r="CH12" s="371">
        <v>0</v>
      </c>
      <c r="CI12" s="371">
        <v>14</v>
      </c>
      <c r="CJ12" s="371">
        <v>0</v>
      </c>
      <c r="CK12" s="371">
        <v>0</v>
      </c>
      <c r="CL12" s="371">
        <v>0</v>
      </c>
      <c r="CM12" s="371">
        <v>22</v>
      </c>
      <c r="CN12" s="371">
        <v>0</v>
      </c>
      <c r="CO12" s="364">
        <f>SUM([1]!Tabla1[[#This Row],[Columna39]:[Columna7]])</f>
        <v>36</v>
      </c>
      <c r="CP12" s="89"/>
      <c r="CQ12" s="61"/>
      <c r="CR12" s="236"/>
      <c r="CS12" s="89"/>
      <c r="CT12" s="61"/>
      <c r="CU12" s="236"/>
      <c r="CV12" s="89"/>
      <c r="CW12" s="61"/>
      <c r="CX12" s="61"/>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246"/>
    </row>
    <row r="13" spans="1:193" s="68" customFormat="1" ht="45">
      <c r="A13" s="79" t="s">
        <v>327</v>
      </c>
      <c r="B13" s="80" t="s">
        <v>328</v>
      </c>
      <c r="C13" s="81" t="s">
        <v>362</v>
      </c>
      <c r="D13" s="79">
        <v>0</v>
      </c>
      <c r="E13" s="120">
        <v>0</v>
      </c>
      <c r="F13" s="319">
        <v>0</v>
      </c>
      <c r="G13" s="119">
        <v>112</v>
      </c>
      <c r="H13" s="120">
        <v>103</v>
      </c>
      <c r="I13" s="319">
        <f t="shared" si="0"/>
        <v>91.964285714285708</v>
      </c>
      <c r="J13" s="119"/>
      <c r="K13" s="120"/>
      <c r="L13" s="319">
        <v>0</v>
      </c>
      <c r="M13" s="119"/>
      <c r="N13" s="120"/>
      <c r="O13" s="319">
        <v>0</v>
      </c>
      <c r="P13" s="148"/>
      <c r="Q13" s="147"/>
      <c r="R13" s="325">
        <v>0</v>
      </c>
      <c r="S13" s="148">
        <v>20</v>
      </c>
      <c r="T13" s="147">
        <v>20</v>
      </c>
      <c r="U13" s="369">
        <f t="shared" si="1"/>
        <v>100</v>
      </c>
      <c r="V13" s="356"/>
      <c r="W13" s="358"/>
      <c r="X13" s="325">
        <v>0</v>
      </c>
      <c r="Y13" s="356"/>
      <c r="Z13" s="358"/>
      <c r="AA13" s="605">
        <v>0</v>
      </c>
      <c r="AB13" s="348">
        <f t="shared" si="2"/>
        <v>132</v>
      </c>
      <c r="AC13" s="349">
        <f>+Tabla1[[#This Row],[Columna37]]+Tabla1[[#This Row],[Columna36]]+Tabla1[[#This Row],[Columna35]]+Tabla1[[#This Row],[Columna34]]+Tabla1[[#This Row],[Columna33]]+Tabla1[[#This Row],[Columna31]]+Tabla1[[#This Row],[Columna81]]+Tabla1[[#This Row],[Columna76]]</f>
        <v>123</v>
      </c>
      <c r="AD13" s="472">
        <f t="shared" si="3"/>
        <v>93.181818181818187</v>
      </c>
      <c r="AE13" s="466"/>
      <c r="AF13" s="366"/>
      <c r="AG13" s="311">
        <v>0</v>
      </c>
      <c r="AH13" s="370"/>
      <c r="AI13" s="371">
        <v>0</v>
      </c>
      <c r="AJ13" s="372">
        <v>0</v>
      </c>
      <c r="AK13" s="373"/>
      <c r="AL13" s="371"/>
      <c r="AM13" s="374">
        <v>0</v>
      </c>
      <c r="AN13" s="370"/>
      <c r="AO13" s="371"/>
      <c r="AP13" s="612">
        <v>0</v>
      </c>
      <c r="AQ13" s="373">
        <v>69</v>
      </c>
      <c r="AR13" s="371">
        <v>0</v>
      </c>
      <c r="AS13" s="374">
        <f t="shared" si="5"/>
        <v>0</v>
      </c>
      <c r="AT13" s="370"/>
      <c r="AU13" s="371">
        <v>0</v>
      </c>
      <c r="AV13" s="610">
        <v>0</v>
      </c>
      <c r="AW13" s="373"/>
      <c r="AX13" s="371">
        <v>0</v>
      </c>
      <c r="AY13" s="377">
        <v>0</v>
      </c>
      <c r="AZ13" s="370"/>
      <c r="BA13" s="371">
        <v>0</v>
      </c>
      <c r="BB13" s="377">
        <v>0</v>
      </c>
      <c r="BC13" s="355">
        <f t="shared" si="9"/>
        <v>69</v>
      </c>
      <c r="BD13" s="355">
        <f t="shared" si="10"/>
        <v>0</v>
      </c>
      <c r="BE13" s="355">
        <f t="shared" si="11"/>
        <v>0</v>
      </c>
      <c r="BF13" s="373"/>
      <c r="BG13" s="370"/>
      <c r="BH13" s="357"/>
      <c r="BI13" s="373"/>
      <c r="BJ13" s="371">
        <v>0</v>
      </c>
      <c r="BK13" s="375">
        <v>0</v>
      </c>
      <c r="BL13" s="373"/>
      <c r="BM13" s="376"/>
      <c r="BN13" s="357"/>
      <c r="BO13" s="370"/>
      <c r="BP13" s="371"/>
      <c r="BQ13" s="375"/>
      <c r="BR13" s="373"/>
      <c r="BS13" s="370">
        <v>0</v>
      </c>
      <c r="BT13" s="377"/>
      <c r="BU13" s="373"/>
      <c r="BV13" s="371">
        <v>0</v>
      </c>
      <c r="BW13" s="375"/>
      <c r="BX13" s="373"/>
      <c r="BY13" s="371">
        <v>0</v>
      </c>
      <c r="BZ13" s="619"/>
      <c r="CA13" s="373"/>
      <c r="CB13" s="371">
        <v>0</v>
      </c>
      <c r="CC13" s="619"/>
      <c r="CD13" s="362">
        <f t="shared" si="12"/>
        <v>0</v>
      </c>
      <c r="CE13" s="363">
        <f t="shared" si="13"/>
        <v>0</v>
      </c>
      <c r="CF13" s="363">
        <v>0</v>
      </c>
      <c r="CG13" s="373"/>
      <c r="CH13" s="371">
        <v>19</v>
      </c>
      <c r="CI13" s="371"/>
      <c r="CJ13" s="371"/>
      <c r="CK13" s="371">
        <v>16</v>
      </c>
      <c r="CL13" s="371">
        <v>73</v>
      </c>
      <c r="CM13" s="371">
        <v>0</v>
      </c>
      <c r="CN13" s="371">
        <v>80</v>
      </c>
      <c r="CO13" s="364">
        <f>SUM([1]!Tabla1[[#This Row],[Columna39]:[Columna7]])</f>
        <v>188</v>
      </c>
      <c r="CP13" s="89"/>
      <c r="CQ13" s="61"/>
      <c r="CR13" s="236"/>
      <c r="CS13" s="89"/>
      <c r="CT13" s="61"/>
      <c r="CU13" s="236"/>
      <c r="CV13" s="89"/>
      <c r="CW13" s="61"/>
      <c r="CX13" s="61"/>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246"/>
    </row>
    <row r="14" spans="1:193" s="68" customFormat="1" ht="22.5">
      <c r="A14" s="79" t="s">
        <v>329</v>
      </c>
      <c r="B14" s="80" t="s">
        <v>330</v>
      </c>
      <c r="C14" s="81" t="s">
        <v>363</v>
      </c>
      <c r="D14" s="79">
        <v>0</v>
      </c>
      <c r="E14" s="120">
        <v>0</v>
      </c>
      <c r="F14" s="319">
        <v>0</v>
      </c>
      <c r="G14" s="119">
        <v>12560</v>
      </c>
      <c r="H14" s="120">
        <v>12548</v>
      </c>
      <c r="I14" s="319">
        <f t="shared" si="0"/>
        <v>99.904458598726109</v>
      </c>
      <c r="J14" s="119">
        <v>4</v>
      </c>
      <c r="K14" s="120">
        <v>4</v>
      </c>
      <c r="L14" s="319">
        <f t="shared" si="16"/>
        <v>100</v>
      </c>
      <c r="M14" s="119"/>
      <c r="N14" s="120"/>
      <c r="O14" s="319">
        <v>0</v>
      </c>
      <c r="P14" s="148"/>
      <c r="Q14" s="147" t="s">
        <v>9</v>
      </c>
      <c r="R14" s="325">
        <v>0</v>
      </c>
      <c r="S14" s="148">
        <v>468</v>
      </c>
      <c r="T14" s="147">
        <v>468</v>
      </c>
      <c r="U14" s="369">
        <f t="shared" si="1"/>
        <v>100</v>
      </c>
      <c r="V14" s="356">
        <v>730</v>
      </c>
      <c r="W14" s="358">
        <v>721</v>
      </c>
      <c r="X14" s="325">
        <f t="shared" si="18"/>
        <v>98.767123287671239</v>
      </c>
      <c r="Y14" s="356"/>
      <c r="Z14" s="358" t="s">
        <v>9</v>
      </c>
      <c r="AA14" s="605">
        <v>0</v>
      </c>
      <c r="AB14" s="348">
        <f t="shared" si="2"/>
        <v>13762</v>
      </c>
      <c r="AC14" s="349" t="e">
        <f>+Tabla1[[#This Row],[Columna37]]+Tabla1[[#This Row],[Columna36]]+Tabla1[[#This Row],[Columna35]]+Tabla1[[#This Row],[Columna34]]+Tabla1[[#This Row],[Columna33]]+Tabla1[[#This Row],[Columna31]]+Tabla1[[#This Row],[Columna81]]+Tabla1[[#This Row],[Columna76]]</f>
        <v>#VALUE!</v>
      </c>
      <c r="AD14" s="472" t="e">
        <f t="shared" si="3"/>
        <v>#VALUE!</v>
      </c>
      <c r="AE14" s="466"/>
      <c r="AF14" s="366"/>
      <c r="AG14" s="311">
        <v>0</v>
      </c>
      <c r="AH14" s="370"/>
      <c r="AI14" s="371">
        <v>0</v>
      </c>
      <c r="AJ14" s="372">
        <v>0</v>
      </c>
      <c r="AK14" s="373"/>
      <c r="AL14" s="371"/>
      <c r="AM14" s="374">
        <v>0</v>
      </c>
      <c r="AN14" s="370"/>
      <c r="AO14" s="371"/>
      <c r="AP14" s="612">
        <v>0</v>
      </c>
      <c r="AQ14" s="373">
        <v>273</v>
      </c>
      <c r="AR14" s="371">
        <v>0</v>
      </c>
      <c r="AS14" s="374">
        <f t="shared" si="5"/>
        <v>0</v>
      </c>
      <c r="AT14" s="370"/>
      <c r="AU14" s="371">
        <v>0</v>
      </c>
      <c r="AV14" s="610">
        <v>0</v>
      </c>
      <c r="AW14" s="373"/>
      <c r="AX14" s="371">
        <v>0</v>
      </c>
      <c r="AY14" s="377">
        <v>0</v>
      </c>
      <c r="AZ14" s="370"/>
      <c r="BA14" s="371">
        <v>0</v>
      </c>
      <c r="BB14" s="377">
        <v>0</v>
      </c>
      <c r="BC14" s="355">
        <f t="shared" si="9"/>
        <v>273</v>
      </c>
      <c r="BD14" s="355">
        <f t="shared" si="10"/>
        <v>0</v>
      </c>
      <c r="BE14" s="355">
        <f t="shared" si="11"/>
        <v>0</v>
      </c>
      <c r="BF14" s="373"/>
      <c r="BG14" s="370"/>
      <c r="BH14" s="357"/>
      <c r="BI14" s="373"/>
      <c r="BJ14" s="371">
        <v>0</v>
      </c>
      <c r="BK14" s="375">
        <v>0</v>
      </c>
      <c r="BL14" s="373"/>
      <c r="BM14" s="376"/>
      <c r="BN14" s="357"/>
      <c r="BO14" s="370"/>
      <c r="BP14" s="371"/>
      <c r="BQ14" s="375"/>
      <c r="BR14" s="373"/>
      <c r="BS14" s="370">
        <v>0</v>
      </c>
      <c r="BT14" s="377"/>
      <c r="BU14" s="373"/>
      <c r="BV14" s="371">
        <v>0</v>
      </c>
      <c r="BW14" s="375"/>
      <c r="BX14" s="373"/>
      <c r="BY14" s="371">
        <v>0</v>
      </c>
      <c r="BZ14" s="619"/>
      <c r="CA14" s="373"/>
      <c r="CB14" s="371">
        <v>0</v>
      </c>
      <c r="CC14" s="619"/>
      <c r="CD14" s="362">
        <f t="shared" si="12"/>
        <v>0</v>
      </c>
      <c r="CE14" s="363">
        <f t="shared" si="13"/>
        <v>0</v>
      </c>
      <c r="CF14" s="363">
        <v>0</v>
      </c>
      <c r="CG14" s="373">
        <v>3306</v>
      </c>
      <c r="CH14" s="371">
        <v>842</v>
      </c>
      <c r="CI14" s="371"/>
      <c r="CJ14" s="371"/>
      <c r="CK14" s="371">
        <v>296</v>
      </c>
      <c r="CL14" s="371">
        <v>1702</v>
      </c>
      <c r="CM14" s="371">
        <v>97</v>
      </c>
      <c r="CN14" s="371">
        <v>1106</v>
      </c>
      <c r="CO14" s="364">
        <f>SUM([1]!Tabla1[[#This Row],[Columna39]:[Columna7]])</f>
        <v>7349</v>
      </c>
      <c r="CP14" s="89" t="s">
        <v>9</v>
      </c>
      <c r="CQ14" s="61" t="s">
        <v>9</v>
      </c>
      <c r="CR14" s="236" t="s">
        <v>9</v>
      </c>
      <c r="CS14" s="89"/>
      <c r="CT14" s="61"/>
      <c r="CU14" s="236" t="s">
        <v>9</v>
      </c>
      <c r="CV14" s="89"/>
      <c r="CW14" s="61"/>
      <c r="CX14" s="61"/>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246"/>
    </row>
    <row r="15" spans="1:193" s="68" customFormat="1" ht="22.5">
      <c r="A15" s="97" t="s">
        <v>673</v>
      </c>
      <c r="B15" s="86"/>
      <c r="C15" s="84"/>
      <c r="D15" s="79">
        <v>0</v>
      </c>
      <c r="E15" s="120">
        <v>0</v>
      </c>
      <c r="F15" s="319">
        <v>0</v>
      </c>
      <c r="G15" s="151"/>
      <c r="H15" s="152"/>
      <c r="I15" s="324">
        <v>0</v>
      </c>
      <c r="J15" s="151"/>
      <c r="K15" s="152"/>
      <c r="L15" s="324">
        <v>0</v>
      </c>
      <c r="M15" s="151"/>
      <c r="N15" s="152"/>
      <c r="O15" s="324">
        <v>0</v>
      </c>
      <c r="P15" s="241"/>
      <c r="Q15" s="63"/>
      <c r="R15" s="326">
        <v>0</v>
      </c>
      <c r="S15" s="119"/>
      <c r="T15" s="120"/>
      <c r="U15" s="347">
        <v>0</v>
      </c>
      <c r="V15" s="468"/>
      <c r="W15" s="379"/>
      <c r="X15" s="319">
        <v>0</v>
      </c>
      <c r="Y15" s="468">
        <v>2</v>
      </c>
      <c r="Z15" s="379">
        <v>2</v>
      </c>
      <c r="AA15" s="604">
        <f t="shared" si="19"/>
        <v>100</v>
      </c>
      <c r="AB15" s="348">
        <f t="shared" si="2"/>
        <v>2</v>
      </c>
      <c r="AC15" s="349">
        <f>+Tabla1[[#This Row],[Columna37]]+Tabla1[[#This Row],[Columna36]]+Tabla1[[#This Row],[Columna35]]+Tabla1[[#This Row],[Columna34]]+Tabla1[[#This Row],[Columna33]]+Tabla1[[#This Row],[Columna31]]+Tabla1[[#This Row],[Columna81]]+Tabla1[[#This Row],[Columna76]]</f>
        <v>2</v>
      </c>
      <c r="AD15" s="472">
        <v>0</v>
      </c>
      <c r="AE15" s="468">
        <v>3</v>
      </c>
      <c r="AF15" s="379">
        <v>3</v>
      </c>
      <c r="AG15" s="380">
        <f t="shared" si="20"/>
        <v>100</v>
      </c>
      <c r="AH15" s="370">
        <v>16</v>
      </c>
      <c r="AI15" s="371">
        <v>16</v>
      </c>
      <c r="AJ15" s="372">
        <f t="shared" si="4"/>
        <v>100</v>
      </c>
      <c r="AK15" s="373"/>
      <c r="AL15" s="371"/>
      <c r="AM15" s="374">
        <v>0</v>
      </c>
      <c r="AN15" s="370"/>
      <c r="AO15" s="371"/>
      <c r="AP15" s="612">
        <v>0</v>
      </c>
      <c r="AQ15" s="373">
        <v>25</v>
      </c>
      <c r="AR15" s="371">
        <v>10</v>
      </c>
      <c r="AS15" s="374">
        <f t="shared" si="5"/>
        <v>40</v>
      </c>
      <c r="AT15" s="370">
        <v>10</v>
      </c>
      <c r="AU15" s="371">
        <v>10</v>
      </c>
      <c r="AV15" s="610">
        <f t="shared" si="6"/>
        <v>100</v>
      </c>
      <c r="AW15" s="373">
        <v>15</v>
      </c>
      <c r="AX15" s="371">
        <v>12</v>
      </c>
      <c r="AY15" s="377">
        <f t="shared" si="7"/>
        <v>80</v>
      </c>
      <c r="AZ15" s="370">
        <v>18</v>
      </c>
      <c r="BA15" s="371">
        <v>17</v>
      </c>
      <c r="BB15" s="377">
        <f t="shared" si="8"/>
        <v>94.444444444444443</v>
      </c>
      <c r="BC15" s="355">
        <f t="shared" si="9"/>
        <v>87</v>
      </c>
      <c r="BD15" s="355">
        <f t="shared" si="10"/>
        <v>68</v>
      </c>
      <c r="BE15" s="355">
        <f t="shared" si="11"/>
        <v>78.160919540229884</v>
      </c>
      <c r="BF15" s="373">
        <v>2</v>
      </c>
      <c r="BG15" s="370">
        <v>2</v>
      </c>
      <c r="BH15" s="357">
        <f t="shared" si="23"/>
        <v>100</v>
      </c>
      <c r="BI15" s="373">
        <v>16</v>
      </c>
      <c r="BJ15" s="371">
        <v>14</v>
      </c>
      <c r="BK15" s="375">
        <f t="shared" ref="BK15:BK35" si="24">+BJ15*100/BI15</f>
        <v>87.5</v>
      </c>
      <c r="BL15" s="373"/>
      <c r="BM15" s="376"/>
      <c r="BN15" s="357"/>
      <c r="BO15" s="370"/>
      <c r="BP15" s="371"/>
      <c r="BQ15" s="375"/>
      <c r="BR15" s="373">
        <v>12</v>
      </c>
      <c r="BS15" s="370">
        <v>11</v>
      </c>
      <c r="BT15" s="377" t="e">
        <f>[2]!Tabla1[[#This Row],[Columna22]]*100/[2]!Tabla1[[#This Row],[Columna89]]</f>
        <v>#REF!</v>
      </c>
      <c r="BU15" s="373">
        <v>16</v>
      </c>
      <c r="BV15" s="371">
        <v>12</v>
      </c>
      <c r="BW15" s="375" t="e">
        <f>[2]!Tabla1[[#This Row],[Columna14]]*100/[2]!Tabla1[[#This Row],[Columna90]]</f>
        <v>#REF!</v>
      </c>
      <c r="BX15" s="373">
        <v>14</v>
      </c>
      <c r="BY15" s="371">
        <v>8</v>
      </c>
      <c r="BZ15" s="619">
        <v>57.142857142857146</v>
      </c>
      <c r="CA15" s="373">
        <v>17</v>
      </c>
      <c r="CB15" s="371">
        <v>17</v>
      </c>
      <c r="CC15" s="619">
        <v>100</v>
      </c>
      <c r="CD15" s="362">
        <f t="shared" si="12"/>
        <v>63</v>
      </c>
      <c r="CE15" s="363">
        <f t="shared" si="13"/>
        <v>56</v>
      </c>
      <c r="CF15" s="363">
        <f t="shared" si="15"/>
        <v>88.888888888888886</v>
      </c>
      <c r="CG15" s="373">
        <v>0</v>
      </c>
      <c r="CH15" s="371">
        <v>0</v>
      </c>
      <c r="CI15" s="371"/>
      <c r="CJ15" s="371"/>
      <c r="CK15" s="371">
        <v>0</v>
      </c>
      <c r="CL15" s="371">
        <v>0</v>
      </c>
      <c r="CM15" s="371">
        <v>0</v>
      </c>
      <c r="CN15" s="371">
        <v>0</v>
      </c>
      <c r="CO15" s="364">
        <f>SUM([1]!Tabla1[[#This Row],[Columna39]:[Columna7]])</f>
        <v>0</v>
      </c>
      <c r="CP15" s="89"/>
      <c r="CQ15" s="61"/>
      <c r="CR15" s="236"/>
      <c r="CS15" s="89"/>
      <c r="CT15" s="61"/>
      <c r="CU15" s="236"/>
      <c r="CV15" s="89"/>
      <c r="CW15" s="61"/>
      <c r="CX15" s="61"/>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246"/>
    </row>
    <row r="16" spans="1:193" s="68" customFormat="1" ht="22.5">
      <c r="A16" s="97" t="s">
        <v>674</v>
      </c>
      <c r="B16" s="86"/>
      <c r="C16" s="84"/>
      <c r="D16" s="79">
        <v>0</v>
      </c>
      <c r="E16" s="120">
        <v>0</v>
      </c>
      <c r="F16" s="319">
        <v>0</v>
      </c>
      <c r="G16" s="151"/>
      <c r="H16" s="152"/>
      <c r="I16" s="324">
        <v>0</v>
      </c>
      <c r="J16" s="151"/>
      <c r="K16" s="152"/>
      <c r="L16" s="324">
        <v>0</v>
      </c>
      <c r="M16" s="151"/>
      <c r="N16" s="152"/>
      <c r="O16" s="324">
        <v>0</v>
      </c>
      <c r="P16" s="119"/>
      <c r="Q16" s="120"/>
      <c r="R16" s="319">
        <v>0</v>
      </c>
      <c r="S16" s="119"/>
      <c r="T16" s="120"/>
      <c r="U16" s="347">
        <v>0</v>
      </c>
      <c r="V16" s="468"/>
      <c r="W16" s="379"/>
      <c r="X16" s="319">
        <v>0</v>
      </c>
      <c r="Y16" s="468">
        <v>6</v>
      </c>
      <c r="Z16" s="379">
        <v>7</v>
      </c>
      <c r="AA16" s="604">
        <f t="shared" si="19"/>
        <v>116.66666666666667</v>
      </c>
      <c r="AB16" s="348">
        <f t="shared" si="2"/>
        <v>6</v>
      </c>
      <c r="AC16" s="349">
        <f>+Tabla1[[#This Row],[Columna37]]+Tabla1[[#This Row],[Columna36]]+Tabla1[[#This Row],[Columna35]]+Tabla1[[#This Row],[Columna34]]+Tabla1[[#This Row],[Columna33]]+Tabla1[[#This Row],[Columna31]]+Tabla1[[#This Row],[Columna81]]+Tabla1[[#This Row],[Columna76]]</f>
        <v>7</v>
      </c>
      <c r="AD16" s="472">
        <v>0</v>
      </c>
      <c r="AE16" s="468">
        <v>2</v>
      </c>
      <c r="AF16" s="379">
        <v>1</v>
      </c>
      <c r="AG16" s="380">
        <f t="shared" si="20"/>
        <v>50</v>
      </c>
      <c r="AH16" s="370">
        <v>25</v>
      </c>
      <c r="AI16" s="371">
        <v>24</v>
      </c>
      <c r="AJ16" s="372">
        <f t="shared" si="4"/>
        <v>96</v>
      </c>
      <c r="AK16" s="373"/>
      <c r="AL16" s="371"/>
      <c r="AM16" s="374">
        <v>0</v>
      </c>
      <c r="AN16" s="370"/>
      <c r="AO16" s="371"/>
      <c r="AP16" s="612">
        <v>0</v>
      </c>
      <c r="AQ16" s="373">
        <v>10</v>
      </c>
      <c r="AR16" s="371">
        <v>5</v>
      </c>
      <c r="AS16" s="374">
        <f t="shared" si="5"/>
        <v>50</v>
      </c>
      <c r="AT16" s="370">
        <v>42</v>
      </c>
      <c r="AU16" s="371">
        <v>42</v>
      </c>
      <c r="AV16" s="610">
        <f t="shared" si="6"/>
        <v>100</v>
      </c>
      <c r="AW16" s="373"/>
      <c r="AX16" s="371">
        <v>0</v>
      </c>
      <c r="AY16" s="377">
        <v>0</v>
      </c>
      <c r="AZ16" s="370">
        <v>30</v>
      </c>
      <c r="BA16" s="371">
        <v>29</v>
      </c>
      <c r="BB16" s="377">
        <f t="shared" si="8"/>
        <v>96.666666666666671</v>
      </c>
      <c r="BC16" s="355">
        <f t="shared" si="9"/>
        <v>109</v>
      </c>
      <c r="BD16" s="355">
        <f t="shared" si="10"/>
        <v>101</v>
      </c>
      <c r="BE16" s="355">
        <f t="shared" si="11"/>
        <v>92.660550458715591</v>
      </c>
      <c r="BF16" s="373">
        <v>0</v>
      </c>
      <c r="BG16" s="370">
        <v>0</v>
      </c>
      <c r="BH16" s="357"/>
      <c r="BI16" s="373">
        <v>25</v>
      </c>
      <c r="BJ16" s="371">
        <v>21</v>
      </c>
      <c r="BK16" s="375">
        <f t="shared" si="24"/>
        <v>84</v>
      </c>
      <c r="BL16" s="373"/>
      <c r="BM16" s="376"/>
      <c r="BN16" s="357"/>
      <c r="BO16" s="370"/>
      <c r="BP16" s="371"/>
      <c r="BQ16" s="375"/>
      <c r="BR16" s="373">
        <v>8</v>
      </c>
      <c r="BS16" s="370">
        <v>0</v>
      </c>
      <c r="BT16" s="377" t="e">
        <f>[2]!Tabla1[[#This Row],[Columna22]]*100/[2]!Tabla1[[#This Row],[Columna89]]</f>
        <v>#REF!</v>
      </c>
      <c r="BU16" s="373">
        <v>44</v>
      </c>
      <c r="BV16" s="371">
        <v>44</v>
      </c>
      <c r="BW16" s="375" t="e">
        <f>[2]!Tabla1[[#This Row],[Columna14]]*100/[2]!Tabla1[[#This Row],[Columna90]]</f>
        <v>#REF!</v>
      </c>
      <c r="BX16" s="373">
        <v>1</v>
      </c>
      <c r="BY16" s="371">
        <v>1</v>
      </c>
      <c r="BZ16" s="619">
        <v>100</v>
      </c>
      <c r="CA16" s="373">
        <v>15</v>
      </c>
      <c r="CB16" s="371">
        <v>13</v>
      </c>
      <c r="CC16" s="619">
        <v>86.666666666666671</v>
      </c>
      <c r="CD16" s="362">
        <f t="shared" si="12"/>
        <v>92</v>
      </c>
      <c r="CE16" s="363">
        <f t="shared" si="13"/>
        <v>78</v>
      </c>
      <c r="CF16" s="363">
        <f t="shared" si="15"/>
        <v>84.782608695652172</v>
      </c>
      <c r="CG16" s="373">
        <v>0</v>
      </c>
      <c r="CH16" s="371">
        <v>0</v>
      </c>
      <c r="CI16" s="371"/>
      <c r="CJ16" s="371"/>
      <c r="CK16" s="371">
        <v>0</v>
      </c>
      <c r="CL16" s="371">
        <v>0</v>
      </c>
      <c r="CM16" s="371">
        <v>0</v>
      </c>
      <c r="CN16" s="371">
        <v>0</v>
      </c>
      <c r="CO16" s="364">
        <f>SUM([1]!Tabla1[[#This Row],[Columna39]:[Columna7]])</f>
        <v>0</v>
      </c>
      <c r="CP16" s="89"/>
      <c r="CQ16" s="61"/>
      <c r="CR16" s="236"/>
      <c r="CS16" s="89"/>
      <c r="CT16" s="61"/>
      <c r="CU16" s="236"/>
      <c r="CV16" s="89"/>
      <c r="CW16" s="61"/>
      <c r="CX16" s="61"/>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246"/>
    </row>
    <row r="17" spans="1:138" s="68" customFormat="1" ht="22.5">
      <c r="A17" s="97" t="s">
        <v>675</v>
      </c>
      <c r="B17" s="86"/>
      <c r="C17" s="84"/>
      <c r="D17" s="79">
        <v>0</v>
      </c>
      <c r="E17" s="120">
        <v>0</v>
      </c>
      <c r="F17" s="319">
        <v>0</v>
      </c>
      <c r="G17" s="151"/>
      <c r="H17" s="152"/>
      <c r="I17" s="324">
        <v>0</v>
      </c>
      <c r="J17" s="151"/>
      <c r="K17" s="152"/>
      <c r="L17" s="324">
        <v>0</v>
      </c>
      <c r="M17" s="151"/>
      <c r="N17" s="152"/>
      <c r="O17" s="324">
        <v>0</v>
      </c>
      <c r="P17" s="119"/>
      <c r="Q17" s="120"/>
      <c r="R17" s="319">
        <v>0</v>
      </c>
      <c r="S17" s="119"/>
      <c r="T17" s="120"/>
      <c r="U17" s="347">
        <v>0</v>
      </c>
      <c r="V17" s="468"/>
      <c r="W17" s="379"/>
      <c r="X17" s="319">
        <v>0</v>
      </c>
      <c r="Y17" s="468"/>
      <c r="Z17" s="379"/>
      <c r="AA17" s="604">
        <v>0</v>
      </c>
      <c r="AB17" s="348">
        <f t="shared" si="2"/>
        <v>0</v>
      </c>
      <c r="AC17" s="349">
        <f>+Tabla1[[#This Row],[Columna37]]+Tabla1[[#This Row],[Columna36]]+Tabla1[[#This Row],[Columna35]]+Tabla1[[#This Row],[Columna34]]+Tabla1[[#This Row],[Columna33]]+Tabla1[[#This Row],[Columna31]]+Tabla1[[#This Row],[Columna81]]+Tabla1[[#This Row],[Columna76]]</f>
        <v>0</v>
      </c>
      <c r="AD17" s="472">
        <v>0</v>
      </c>
      <c r="AE17" s="468">
        <v>20</v>
      </c>
      <c r="AF17" s="379">
        <v>6</v>
      </c>
      <c r="AG17" s="380">
        <f t="shared" si="20"/>
        <v>30</v>
      </c>
      <c r="AH17" s="370"/>
      <c r="AI17" s="371"/>
      <c r="AJ17" s="372">
        <v>0</v>
      </c>
      <c r="AK17" s="373"/>
      <c r="AL17" s="371"/>
      <c r="AM17" s="374">
        <v>0</v>
      </c>
      <c r="AN17" s="370"/>
      <c r="AO17" s="371"/>
      <c r="AP17" s="612">
        <v>0</v>
      </c>
      <c r="AQ17" s="373">
        <v>2</v>
      </c>
      <c r="AR17" s="371">
        <v>2</v>
      </c>
      <c r="AS17" s="374">
        <f t="shared" si="5"/>
        <v>100</v>
      </c>
      <c r="AT17" s="370"/>
      <c r="AU17" s="371">
        <v>0</v>
      </c>
      <c r="AV17" s="610">
        <v>0</v>
      </c>
      <c r="AW17" s="373">
        <v>4</v>
      </c>
      <c r="AX17" s="371">
        <v>4</v>
      </c>
      <c r="AY17" s="377">
        <f t="shared" si="7"/>
        <v>100</v>
      </c>
      <c r="AZ17" s="370"/>
      <c r="BA17" s="371"/>
      <c r="BB17" s="377">
        <v>0</v>
      </c>
      <c r="BC17" s="355">
        <f t="shared" si="9"/>
        <v>26</v>
      </c>
      <c r="BD17" s="355">
        <f t="shared" si="10"/>
        <v>12</v>
      </c>
      <c r="BE17" s="355">
        <f t="shared" si="11"/>
        <v>46.153846153846153</v>
      </c>
      <c r="BF17" s="373">
        <v>7</v>
      </c>
      <c r="BG17" s="370">
        <v>7</v>
      </c>
      <c r="BH17" s="357">
        <f t="shared" si="23"/>
        <v>100</v>
      </c>
      <c r="BI17" s="373"/>
      <c r="BJ17" s="371"/>
      <c r="BK17" s="375">
        <v>0</v>
      </c>
      <c r="BL17" s="373"/>
      <c r="BM17" s="376"/>
      <c r="BN17" s="357"/>
      <c r="BO17" s="370"/>
      <c r="BP17" s="371"/>
      <c r="BQ17" s="375"/>
      <c r="BR17" s="373"/>
      <c r="BS17" s="370">
        <v>3</v>
      </c>
      <c r="BT17" s="377"/>
      <c r="BU17" s="373"/>
      <c r="BV17" s="371">
        <v>0</v>
      </c>
      <c r="BW17" s="375"/>
      <c r="BX17" s="373">
        <v>3</v>
      </c>
      <c r="BY17" s="371">
        <v>2</v>
      </c>
      <c r="BZ17" s="619">
        <v>66.666666666666671</v>
      </c>
      <c r="CA17" s="373"/>
      <c r="CB17" s="371"/>
      <c r="CC17" s="619"/>
      <c r="CD17" s="362">
        <f t="shared" si="12"/>
        <v>7</v>
      </c>
      <c r="CE17" s="363">
        <f t="shared" si="13"/>
        <v>10</v>
      </c>
      <c r="CF17" s="363">
        <f t="shared" si="15"/>
        <v>142.85714285714286</v>
      </c>
      <c r="CG17" s="373">
        <v>0</v>
      </c>
      <c r="CH17" s="371"/>
      <c r="CI17" s="371"/>
      <c r="CJ17" s="371"/>
      <c r="CK17" s="371">
        <v>0</v>
      </c>
      <c r="CL17" s="371">
        <v>0</v>
      </c>
      <c r="CM17" s="371">
        <v>0</v>
      </c>
      <c r="CN17" s="371"/>
      <c r="CO17" s="364">
        <f>SUM([1]!Tabla1[[#This Row],[Columna39]:[Columna7]])</f>
        <v>0</v>
      </c>
      <c r="CP17" s="89"/>
      <c r="CQ17" s="61"/>
      <c r="CR17" s="236"/>
      <c r="CS17" s="89"/>
      <c r="CT17" s="61"/>
      <c r="CU17" s="236"/>
      <c r="CV17" s="89"/>
      <c r="CW17" s="61"/>
      <c r="CX17" s="61"/>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246"/>
    </row>
    <row r="18" spans="1:138" s="68" customFormat="1" ht="22.5">
      <c r="A18" s="79" t="s">
        <v>329</v>
      </c>
      <c r="B18" s="80" t="s">
        <v>331</v>
      </c>
      <c r="C18" s="81" t="s">
        <v>363</v>
      </c>
      <c r="D18" s="79">
        <v>0</v>
      </c>
      <c r="E18" s="120">
        <v>0</v>
      </c>
      <c r="F18" s="319">
        <v>0</v>
      </c>
      <c r="G18" s="119">
        <v>902</v>
      </c>
      <c r="H18" s="120">
        <v>853</v>
      </c>
      <c r="I18" s="319">
        <f t="shared" si="0"/>
        <v>94.567627494456758</v>
      </c>
      <c r="J18" s="119"/>
      <c r="K18" s="120"/>
      <c r="L18" s="319">
        <v>0</v>
      </c>
      <c r="M18" s="119"/>
      <c r="N18" s="120"/>
      <c r="O18" s="319">
        <v>0</v>
      </c>
      <c r="P18" s="119">
        <v>5</v>
      </c>
      <c r="Q18" s="120">
        <v>5</v>
      </c>
      <c r="R18" s="319">
        <f t="shared" si="17"/>
        <v>100</v>
      </c>
      <c r="S18" s="241">
        <v>382</v>
      </c>
      <c r="T18" s="63">
        <v>382</v>
      </c>
      <c r="U18" s="381">
        <f t="shared" si="1"/>
        <v>100</v>
      </c>
      <c r="V18" s="676">
        <v>40</v>
      </c>
      <c r="W18" s="677">
        <v>35</v>
      </c>
      <c r="X18" s="326">
        <f t="shared" si="18"/>
        <v>87.5</v>
      </c>
      <c r="Y18" s="676">
        <v>15</v>
      </c>
      <c r="Z18" s="677">
        <v>15</v>
      </c>
      <c r="AA18" s="606">
        <f t="shared" si="19"/>
        <v>100</v>
      </c>
      <c r="AB18" s="348">
        <f t="shared" si="2"/>
        <v>1344</v>
      </c>
      <c r="AC18" s="349">
        <f>+Tabla1[[#This Row],[Columna37]]+Tabla1[[#This Row],[Columna36]]+Tabla1[[#This Row],[Columna35]]+Tabla1[[#This Row],[Columna34]]+Tabla1[[#This Row],[Columna33]]+Tabla1[[#This Row],[Columna31]]+Tabla1[[#This Row],[Columna81]]+Tabla1[[#This Row],[Columna76]]</f>
        <v>1290</v>
      </c>
      <c r="AD18" s="472">
        <f t="shared" si="3"/>
        <v>95.982142857142861</v>
      </c>
      <c r="AE18" s="466"/>
      <c r="AF18" s="366"/>
      <c r="AG18" s="311">
        <v>0</v>
      </c>
      <c r="AH18" s="370">
        <v>0</v>
      </c>
      <c r="AI18" s="371">
        <v>0</v>
      </c>
      <c r="AJ18" s="372">
        <v>0</v>
      </c>
      <c r="AK18" s="373"/>
      <c r="AL18" s="371"/>
      <c r="AM18" s="374">
        <v>0</v>
      </c>
      <c r="AN18" s="370"/>
      <c r="AO18" s="371"/>
      <c r="AP18" s="612">
        <v>0</v>
      </c>
      <c r="AQ18" s="373">
        <v>273</v>
      </c>
      <c r="AR18" s="371">
        <v>0</v>
      </c>
      <c r="AS18" s="374">
        <f t="shared" si="5"/>
        <v>0</v>
      </c>
      <c r="AT18" s="370"/>
      <c r="AU18" s="371">
        <v>0</v>
      </c>
      <c r="AV18" s="610">
        <v>0</v>
      </c>
      <c r="AW18" s="373">
        <v>19</v>
      </c>
      <c r="AX18" s="371">
        <v>0</v>
      </c>
      <c r="AY18" s="377">
        <f t="shared" si="7"/>
        <v>0</v>
      </c>
      <c r="AZ18" s="370"/>
      <c r="BA18" s="371">
        <v>0</v>
      </c>
      <c r="BB18" s="377">
        <v>0</v>
      </c>
      <c r="BC18" s="355">
        <f t="shared" si="9"/>
        <v>292</v>
      </c>
      <c r="BD18" s="355">
        <f t="shared" si="10"/>
        <v>0</v>
      </c>
      <c r="BE18" s="355">
        <f t="shared" si="11"/>
        <v>0</v>
      </c>
      <c r="BF18" s="373"/>
      <c r="BG18" s="370"/>
      <c r="BH18" s="357"/>
      <c r="BI18" s="373"/>
      <c r="BJ18" s="371">
        <v>0</v>
      </c>
      <c r="BK18" s="375">
        <v>0</v>
      </c>
      <c r="BL18" s="373"/>
      <c r="BM18" s="376"/>
      <c r="BN18" s="357"/>
      <c r="BO18" s="370"/>
      <c r="BP18" s="371"/>
      <c r="BQ18" s="375"/>
      <c r="BR18" s="373"/>
      <c r="BS18" s="370">
        <v>0</v>
      </c>
      <c r="BT18" s="377"/>
      <c r="BU18" s="373"/>
      <c r="BV18" s="371">
        <v>0</v>
      </c>
      <c r="BW18" s="375"/>
      <c r="BX18" s="373"/>
      <c r="BY18" s="371">
        <v>0</v>
      </c>
      <c r="BZ18" s="619"/>
      <c r="CA18" s="373"/>
      <c r="CB18" s="371">
        <v>0</v>
      </c>
      <c r="CC18" s="619"/>
      <c r="CD18" s="362">
        <f t="shared" si="12"/>
        <v>0</v>
      </c>
      <c r="CE18" s="363">
        <f t="shared" si="13"/>
        <v>0</v>
      </c>
      <c r="CF18" s="363">
        <v>0</v>
      </c>
      <c r="CG18" s="373"/>
      <c r="CH18" s="371">
        <v>842</v>
      </c>
      <c r="CI18" s="371"/>
      <c r="CJ18" s="371"/>
      <c r="CK18" s="371">
        <v>180</v>
      </c>
      <c r="CL18" s="371">
        <v>1702</v>
      </c>
      <c r="CM18" s="371">
        <v>97</v>
      </c>
      <c r="CN18" s="371">
        <v>1106</v>
      </c>
      <c r="CO18" s="364">
        <f>SUM([1]!Tabla1[[#This Row],[Columna39]:[Columna7]])</f>
        <v>3927</v>
      </c>
      <c r="CP18" s="237"/>
      <c r="CQ18" s="62"/>
      <c r="CR18" s="238"/>
      <c r="CS18" s="237"/>
      <c r="CT18" s="62"/>
      <c r="CU18" s="238"/>
      <c r="CV18" s="237"/>
      <c r="CW18" s="62"/>
      <c r="CX18" s="62"/>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246"/>
    </row>
    <row r="19" spans="1:138" s="68" customFormat="1" ht="33.75">
      <c r="A19" s="79" t="s">
        <v>332</v>
      </c>
      <c r="B19" s="80" t="s">
        <v>333</v>
      </c>
      <c r="C19" s="81" t="s">
        <v>364</v>
      </c>
      <c r="D19" s="79">
        <v>0</v>
      </c>
      <c r="E19" s="120">
        <v>0</v>
      </c>
      <c r="F19" s="319">
        <v>0</v>
      </c>
      <c r="G19" s="119">
        <v>60</v>
      </c>
      <c r="H19" s="120">
        <v>54</v>
      </c>
      <c r="I19" s="319">
        <f t="shared" si="0"/>
        <v>90</v>
      </c>
      <c r="J19" s="119"/>
      <c r="K19" s="120"/>
      <c r="L19" s="319">
        <v>0</v>
      </c>
      <c r="M19" s="119"/>
      <c r="N19" s="120"/>
      <c r="O19" s="319">
        <v>0</v>
      </c>
      <c r="P19" s="119">
        <v>8</v>
      </c>
      <c r="Q19" s="120">
        <v>7</v>
      </c>
      <c r="R19" s="319">
        <f t="shared" si="17"/>
        <v>87.5</v>
      </c>
      <c r="S19" s="148">
        <v>40</v>
      </c>
      <c r="T19" s="147">
        <v>40</v>
      </c>
      <c r="U19" s="369">
        <f t="shared" si="1"/>
        <v>100</v>
      </c>
      <c r="V19" s="356">
        <v>2</v>
      </c>
      <c r="W19" s="358">
        <v>2</v>
      </c>
      <c r="X19" s="325">
        <f t="shared" si="18"/>
        <v>100</v>
      </c>
      <c r="Y19" s="356">
        <v>15</v>
      </c>
      <c r="Z19" s="358">
        <v>145</v>
      </c>
      <c r="AA19" s="605">
        <f t="shared" si="19"/>
        <v>966.66666666666663</v>
      </c>
      <c r="AB19" s="348">
        <f t="shared" si="2"/>
        <v>125</v>
      </c>
      <c r="AC19" s="349">
        <f>+Tabla1[[#This Row],[Columna37]]+Tabla1[[#This Row],[Columna36]]+Tabla1[[#This Row],[Columna35]]+Tabla1[[#This Row],[Columna34]]+Tabla1[[#This Row],[Columna33]]+Tabla1[[#This Row],[Columna31]]+Tabla1[[#This Row],[Columna81]]+Tabla1[[#This Row],[Columna76]]</f>
        <v>248</v>
      </c>
      <c r="AD19" s="472">
        <f t="shared" si="3"/>
        <v>198.4</v>
      </c>
      <c r="AE19" s="466"/>
      <c r="AF19" s="366"/>
      <c r="AG19" s="311">
        <v>0</v>
      </c>
      <c r="AH19" s="370">
        <v>25</v>
      </c>
      <c r="AI19" s="371">
        <v>25</v>
      </c>
      <c r="AJ19" s="372">
        <f t="shared" si="4"/>
        <v>100</v>
      </c>
      <c r="AK19" s="373"/>
      <c r="AL19" s="371"/>
      <c r="AM19" s="374">
        <v>0</v>
      </c>
      <c r="AN19" s="370"/>
      <c r="AO19" s="371"/>
      <c r="AP19" s="612">
        <v>0</v>
      </c>
      <c r="AQ19" s="373">
        <v>8</v>
      </c>
      <c r="AR19" s="371">
        <v>8</v>
      </c>
      <c r="AS19" s="374">
        <f t="shared" si="5"/>
        <v>100</v>
      </c>
      <c r="AT19" s="370">
        <v>39</v>
      </c>
      <c r="AU19" s="371">
        <v>39</v>
      </c>
      <c r="AV19" s="610">
        <f t="shared" si="6"/>
        <v>100</v>
      </c>
      <c r="AW19" s="373">
        <v>2</v>
      </c>
      <c r="AX19" s="371">
        <v>1</v>
      </c>
      <c r="AY19" s="377">
        <f t="shared" si="7"/>
        <v>50</v>
      </c>
      <c r="AZ19" s="370">
        <v>29</v>
      </c>
      <c r="BA19" s="371">
        <v>26</v>
      </c>
      <c r="BB19" s="377">
        <f t="shared" si="8"/>
        <v>89.65517241379311</v>
      </c>
      <c r="BC19" s="355">
        <f t="shared" si="9"/>
        <v>103</v>
      </c>
      <c r="BD19" s="355">
        <f t="shared" si="10"/>
        <v>99</v>
      </c>
      <c r="BE19" s="355">
        <f t="shared" si="11"/>
        <v>96.116504854368927</v>
      </c>
      <c r="BF19" s="373"/>
      <c r="BG19" s="370"/>
      <c r="BH19" s="357"/>
      <c r="BI19" s="373">
        <v>25</v>
      </c>
      <c r="BJ19" s="371">
        <v>21</v>
      </c>
      <c r="BK19" s="375">
        <f t="shared" si="24"/>
        <v>84</v>
      </c>
      <c r="BL19" s="373"/>
      <c r="BM19" s="376"/>
      <c r="BN19" s="357"/>
      <c r="BO19" s="370"/>
      <c r="BP19" s="371"/>
      <c r="BQ19" s="375"/>
      <c r="BR19" s="373">
        <v>8</v>
      </c>
      <c r="BS19" s="370">
        <v>7</v>
      </c>
      <c r="BT19" s="377" t="e">
        <f>[2]!Tabla1[[#This Row],[Columna22]]*100/[2]!Tabla1[[#This Row],[Columna89]]</f>
        <v>#REF!</v>
      </c>
      <c r="BU19" s="373">
        <v>44</v>
      </c>
      <c r="BV19" s="371">
        <v>44</v>
      </c>
      <c r="BW19" s="375" t="e">
        <f>[2]!Tabla1[[#This Row],[Columna14]]*100/[2]!Tabla1[[#This Row],[Columna90]]</f>
        <v>#REF!</v>
      </c>
      <c r="BX19" s="373">
        <v>2</v>
      </c>
      <c r="BY19" s="371">
        <v>1</v>
      </c>
      <c r="BZ19" s="619">
        <v>50</v>
      </c>
      <c r="CA19" s="373">
        <v>29</v>
      </c>
      <c r="CB19" s="371">
        <v>29</v>
      </c>
      <c r="CC19" s="619">
        <v>100</v>
      </c>
      <c r="CD19" s="362">
        <f t="shared" si="12"/>
        <v>106</v>
      </c>
      <c r="CE19" s="363">
        <f t="shared" si="13"/>
        <v>101</v>
      </c>
      <c r="CF19" s="363">
        <f t="shared" si="15"/>
        <v>95.283018867924525</v>
      </c>
      <c r="CG19" s="373"/>
      <c r="CH19" s="371">
        <v>25</v>
      </c>
      <c r="CI19" s="371"/>
      <c r="CJ19" s="371"/>
      <c r="CK19" s="371">
        <v>8</v>
      </c>
      <c r="CL19" s="371">
        <v>44</v>
      </c>
      <c r="CM19" s="371">
        <v>2</v>
      </c>
      <c r="CN19" s="371">
        <v>29</v>
      </c>
      <c r="CO19" s="364">
        <f>SUM([1]!Tabla1[[#This Row],[Columna39]:[Columna7]])</f>
        <v>108</v>
      </c>
      <c r="CP19" s="89" t="s">
        <v>9</v>
      </c>
      <c r="CQ19" s="61" t="s">
        <v>9</v>
      </c>
      <c r="CR19" s="236" t="s">
        <v>9</v>
      </c>
      <c r="CS19" s="89"/>
      <c r="CT19" s="61"/>
      <c r="CU19" s="236" t="s">
        <v>9</v>
      </c>
      <c r="CV19" s="89"/>
      <c r="CW19" s="61"/>
      <c r="CX19" s="61"/>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246"/>
    </row>
    <row r="20" spans="1:138" s="68" customFormat="1" ht="33.75">
      <c r="A20" s="79" t="s">
        <v>334</v>
      </c>
      <c r="B20" s="80" t="s">
        <v>335</v>
      </c>
      <c r="C20" s="81" t="s">
        <v>365</v>
      </c>
      <c r="D20" s="79">
        <v>0</v>
      </c>
      <c r="E20" s="120">
        <v>0</v>
      </c>
      <c r="F20" s="319">
        <v>0</v>
      </c>
      <c r="G20" s="119">
        <v>326</v>
      </c>
      <c r="H20" s="120">
        <v>326</v>
      </c>
      <c r="I20" s="319">
        <f t="shared" si="0"/>
        <v>100</v>
      </c>
      <c r="J20" s="119"/>
      <c r="K20" s="120"/>
      <c r="L20" s="319">
        <v>0</v>
      </c>
      <c r="M20" s="119"/>
      <c r="N20" s="120"/>
      <c r="O20" s="319">
        <v>0</v>
      </c>
      <c r="P20" s="119"/>
      <c r="Q20" s="120"/>
      <c r="R20" s="319">
        <v>0</v>
      </c>
      <c r="S20" s="148">
        <v>267</v>
      </c>
      <c r="T20" s="147">
        <v>267</v>
      </c>
      <c r="U20" s="369">
        <f t="shared" si="1"/>
        <v>100</v>
      </c>
      <c r="V20" s="356">
        <v>59</v>
      </c>
      <c r="W20" s="358">
        <v>56</v>
      </c>
      <c r="X20" s="325">
        <f t="shared" si="18"/>
        <v>94.915254237288138</v>
      </c>
      <c r="Y20" s="356">
        <v>145</v>
      </c>
      <c r="Z20" s="358">
        <v>72</v>
      </c>
      <c r="AA20" s="605">
        <f t="shared" si="19"/>
        <v>49.655172413793103</v>
      </c>
      <c r="AB20" s="348">
        <f t="shared" si="2"/>
        <v>797</v>
      </c>
      <c r="AC20" s="349">
        <f>+Tabla1[[#This Row],[Columna37]]+Tabla1[[#This Row],[Columna36]]+Tabla1[[#This Row],[Columna35]]+Tabla1[[#This Row],[Columna34]]+Tabla1[[#This Row],[Columna33]]+Tabla1[[#This Row],[Columna31]]+Tabla1[[#This Row],[Columna81]]+Tabla1[[#This Row],[Columna76]]</f>
        <v>721</v>
      </c>
      <c r="AD20" s="472">
        <f t="shared" si="3"/>
        <v>90.464240903387704</v>
      </c>
      <c r="AE20" s="466"/>
      <c r="AF20" s="366"/>
      <c r="AG20" s="311">
        <v>0</v>
      </c>
      <c r="AH20" s="370">
        <v>119</v>
      </c>
      <c r="AI20" s="371">
        <v>118</v>
      </c>
      <c r="AJ20" s="372">
        <f t="shared" si="4"/>
        <v>99.159663865546221</v>
      </c>
      <c r="AK20" s="373"/>
      <c r="AL20" s="371"/>
      <c r="AM20" s="374">
        <v>0</v>
      </c>
      <c r="AN20" s="370"/>
      <c r="AO20" s="371"/>
      <c r="AP20" s="612">
        <v>0</v>
      </c>
      <c r="AQ20" s="373">
        <v>348</v>
      </c>
      <c r="AR20" s="371">
        <v>250</v>
      </c>
      <c r="AS20" s="374">
        <f t="shared" si="5"/>
        <v>71.839080459770116</v>
      </c>
      <c r="AT20" s="370">
        <v>310</v>
      </c>
      <c r="AU20" s="371">
        <v>310</v>
      </c>
      <c r="AV20" s="610">
        <f t="shared" si="6"/>
        <v>100</v>
      </c>
      <c r="AW20" s="373">
        <v>125</v>
      </c>
      <c r="AX20" s="371">
        <v>79</v>
      </c>
      <c r="AY20" s="377">
        <f t="shared" si="7"/>
        <v>63.2</v>
      </c>
      <c r="AZ20" s="370">
        <v>546</v>
      </c>
      <c r="BA20" s="371">
        <v>510</v>
      </c>
      <c r="BB20" s="377">
        <f t="shared" si="8"/>
        <v>93.406593406593402</v>
      </c>
      <c r="BC20" s="355">
        <f t="shared" si="9"/>
        <v>1448</v>
      </c>
      <c r="BD20" s="355">
        <f t="shared" si="10"/>
        <v>1267</v>
      </c>
      <c r="BE20" s="355">
        <f t="shared" si="11"/>
        <v>87.5</v>
      </c>
      <c r="BF20" s="373"/>
      <c r="BG20" s="370"/>
      <c r="BH20" s="357"/>
      <c r="BI20" s="373">
        <v>60</v>
      </c>
      <c r="BJ20" s="371">
        <v>70</v>
      </c>
      <c r="BK20" s="375">
        <f t="shared" si="24"/>
        <v>116.66666666666667</v>
      </c>
      <c r="BL20" s="373"/>
      <c r="BM20" s="376"/>
      <c r="BN20" s="357"/>
      <c r="BO20" s="370"/>
      <c r="BP20" s="371"/>
      <c r="BQ20" s="375"/>
      <c r="BR20" s="373">
        <v>514</v>
      </c>
      <c r="BS20" s="370">
        <v>294</v>
      </c>
      <c r="BT20" s="377" t="e">
        <f>[2]!Tabla1[[#This Row],[Columna22]]*100/[2]!Tabla1[[#This Row],[Columna89]]</f>
        <v>#REF!</v>
      </c>
      <c r="BU20" s="373">
        <v>338</v>
      </c>
      <c r="BV20" s="371">
        <v>309</v>
      </c>
      <c r="BW20" s="375" t="e">
        <f>[2]!Tabla1[[#This Row],[Columna14]]*100/[2]!Tabla1[[#This Row],[Columna90]]</f>
        <v>#REF!</v>
      </c>
      <c r="BX20" s="373">
        <v>140</v>
      </c>
      <c r="BY20" s="371">
        <v>140</v>
      </c>
      <c r="BZ20" s="619">
        <v>100</v>
      </c>
      <c r="CA20" s="373">
        <v>590</v>
      </c>
      <c r="CB20" s="371">
        <v>330</v>
      </c>
      <c r="CC20" s="619">
        <v>55.932203389830505</v>
      </c>
      <c r="CD20" s="362">
        <f t="shared" si="12"/>
        <v>1502</v>
      </c>
      <c r="CE20" s="363">
        <f t="shared" si="13"/>
        <v>1003</v>
      </c>
      <c r="CF20" s="363">
        <f t="shared" si="15"/>
        <v>66.777629826897467</v>
      </c>
      <c r="CG20" s="373"/>
      <c r="CH20" s="371">
        <v>205</v>
      </c>
      <c r="CI20" s="371"/>
      <c r="CJ20" s="371"/>
      <c r="CK20" s="371">
        <v>514</v>
      </c>
      <c r="CL20" s="371">
        <v>402</v>
      </c>
      <c r="CM20" s="371">
        <v>140</v>
      </c>
      <c r="CN20" s="371">
        <v>590</v>
      </c>
      <c r="CO20" s="364">
        <f>SUM([1]!Tabla1[[#This Row],[Columna39]:[Columna7]])</f>
        <v>1851</v>
      </c>
      <c r="CP20" s="89"/>
      <c r="CQ20" s="61"/>
      <c r="CR20" s="236"/>
      <c r="CS20" s="89"/>
      <c r="CT20" s="61"/>
      <c r="CU20" s="236"/>
      <c r="CV20" s="89"/>
      <c r="CW20" s="61"/>
      <c r="CX20" s="61"/>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246"/>
    </row>
    <row r="21" spans="1:138" s="68" customFormat="1" ht="45">
      <c r="A21" s="79" t="s">
        <v>336</v>
      </c>
      <c r="B21" s="80" t="s">
        <v>337</v>
      </c>
      <c r="C21" s="81" t="s">
        <v>366</v>
      </c>
      <c r="D21" s="79">
        <v>0</v>
      </c>
      <c r="E21" s="120">
        <v>0</v>
      </c>
      <c r="F21" s="319">
        <v>0</v>
      </c>
      <c r="G21" s="148">
        <v>4590</v>
      </c>
      <c r="H21" s="147">
        <v>4577</v>
      </c>
      <c r="I21" s="325">
        <f t="shared" si="0"/>
        <v>99.716775599128539</v>
      </c>
      <c r="J21" s="119">
        <v>1</v>
      </c>
      <c r="K21" s="120">
        <v>1</v>
      </c>
      <c r="L21" s="319">
        <f t="shared" si="16"/>
        <v>100</v>
      </c>
      <c r="M21" s="119">
        <v>1</v>
      </c>
      <c r="N21" s="120">
        <v>1</v>
      </c>
      <c r="O21" s="319">
        <f t="shared" ref="O21:O32" si="25">N21*100/M21</f>
        <v>100</v>
      </c>
      <c r="P21" s="119">
        <v>412</v>
      </c>
      <c r="Q21" s="120">
        <v>283</v>
      </c>
      <c r="R21" s="319">
        <f t="shared" si="17"/>
        <v>68.689320388349515</v>
      </c>
      <c r="S21" s="148">
        <v>240</v>
      </c>
      <c r="T21" s="147">
        <v>216</v>
      </c>
      <c r="U21" s="369">
        <f t="shared" si="1"/>
        <v>90</v>
      </c>
      <c r="V21" s="356">
        <v>65</v>
      </c>
      <c r="W21" s="358">
        <v>65</v>
      </c>
      <c r="X21" s="325">
        <f t="shared" si="18"/>
        <v>100</v>
      </c>
      <c r="Y21" s="356">
        <v>73</v>
      </c>
      <c r="Z21" s="358">
        <v>6500</v>
      </c>
      <c r="AA21" s="605">
        <f t="shared" si="19"/>
        <v>8904.1095890410961</v>
      </c>
      <c r="AB21" s="348">
        <f t="shared" si="2"/>
        <v>5382</v>
      </c>
      <c r="AC21" s="349">
        <f>+Tabla1[[#This Row],[Columna37]]+Tabla1[[#This Row],[Columna36]]+Tabla1[[#This Row],[Columna35]]+Tabla1[[#This Row],[Columna34]]+Tabla1[[#This Row],[Columna33]]+Tabla1[[#This Row],[Columna31]]+Tabla1[[#This Row],[Columna81]]+Tabla1[[#This Row],[Columna76]]</f>
        <v>11643</v>
      </c>
      <c r="AD21" s="472">
        <f t="shared" si="3"/>
        <v>216.33221850613154</v>
      </c>
      <c r="AE21" s="466"/>
      <c r="AF21" s="366"/>
      <c r="AG21" s="311">
        <v>0</v>
      </c>
      <c r="AH21" s="370">
        <v>195</v>
      </c>
      <c r="AI21" s="371">
        <v>195</v>
      </c>
      <c r="AJ21" s="372">
        <f t="shared" si="4"/>
        <v>100</v>
      </c>
      <c r="AK21" s="373"/>
      <c r="AL21" s="371"/>
      <c r="AM21" s="374">
        <v>0</v>
      </c>
      <c r="AN21" s="370"/>
      <c r="AO21" s="371"/>
      <c r="AP21" s="612">
        <v>0</v>
      </c>
      <c r="AQ21" s="373">
        <v>392</v>
      </c>
      <c r="AR21" s="371">
        <v>191</v>
      </c>
      <c r="AS21" s="374">
        <f t="shared" si="5"/>
        <v>48.724489795918366</v>
      </c>
      <c r="AT21" s="370">
        <v>270</v>
      </c>
      <c r="AU21" s="371">
        <v>266</v>
      </c>
      <c r="AV21" s="610">
        <f t="shared" si="6"/>
        <v>98.518518518518519</v>
      </c>
      <c r="AW21" s="373">
        <v>84</v>
      </c>
      <c r="AX21" s="371">
        <v>63</v>
      </c>
      <c r="AY21" s="377">
        <f t="shared" si="7"/>
        <v>75</v>
      </c>
      <c r="AZ21" s="370">
        <v>300</v>
      </c>
      <c r="BA21" s="371">
        <v>270</v>
      </c>
      <c r="BB21" s="377">
        <f t="shared" si="8"/>
        <v>90</v>
      </c>
      <c r="BC21" s="355">
        <f t="shared" si="9"/>
        <v>1241</v>
      </c>
      <c r="BD21" s="355">
        <f t="shared" si="10"/>
        <v>985</v>
      </c>
      <c r="BE21" s="355">
        <f t="shared" si="11"/>
        <v>79.371474617244161</v>
      </c>
      <c r="BF21" s="373"/>
      <c r="BG21" s="370"/>
      <c r="BH21" s="357"/>
      <c r="BI21" s="373">
        <v>234</v>
      </c>
      <c r="BJ21" s="371">
        <v>151</v>
      </c>
      <c r="BK21" s="375">
        <f t="shared" si="24"/>
        <v>64.529914529914535</v>
      </c>
      <c r="BL21" s="373"/>
      <c r="BM21" s="376"/>
      <c r="BN21" s="357"/>
      <c r="BO21" s="370"/>
      <c r="BP21" s="371"/>
      <c r="BQ21" s="375"/>
      <c r="BR21" s="373">
        <v>398</v>
      </c>
      <c r="BS21" s="370">
        <v>213</v>
      </c>
      <c r="BT21" s="377" t="e">
        <f>[2]!Tabla1[[#This Row],[Columna22]]*100/[2]!Tabla1[[#This Row],[Columna89]]</f>
        <v>#REF!</v>
      </c>
      <c r="BU21" s="373">
        <v>344</v>
      </c>
      <c r="BV21" s="371">
        <v>209</v>
      </c>
      <c r="BW21" s="375" t="e">
        <f>[2]!Tabla1[[#This Row],[Columna14]]*100/[2]!Tabla1[[#This Row],[Columna90]]</f>
        <v>#REF!</v>
      </c>
      <c r="BX21" s="373">
        <v>105</v>
      </c>
      <c r="BY21" s="371">
        <v>80</v>
      </c>
      <c r="BZ21" s="619">
        <v>76.19047619047619</v>
      </c>
      <c r="CA21" s="373">
        <v>354</v>
      </c>
      <c r="CB21" s="371">
        <v>265</v>
      </c>
      <c r="CC21" s="619">
        <v>74.858757062146893</v>
      </c>
      <c r="CD21" s="362">
        <f t="shared" si="12"/>
        <v>1330</v>
      </c>
      <c r="CE21" s="363">
        <f t="shared" si="13"/>
        <v>838</v>
      </c>
      <c r="CF21" s="363">
        <f t="shared" si="15"/>
        <v>63.007518796992478</v>
      </c>
      <c r="CG21" s="373"/>
      <c r="CH21" s="371">
        <v>234</v>
      </c>
      <c r="CI21" s="371"/>
      <c r="CJ21" s="371"/>
      <c r="CK21" s="371">
        <v>398</v>
      </c>
      <c r="CL21" s="371">
        <v>213</v>
      </c>
      <c r="CM21" s="371">
        <v>84</v>
      </c>
      <c r="CN21" s="371">
        <v>354</v>
      </c>
      <c r="CO21" s="364">
        <f>SUM([1]!Tabla1[[#This Row],[Columna39]:[Columna7]])</f>
        <v>1283</v>
      </c>
      <c r="CP21" s="89"/>
      <c r="CQ21" s="61"/>
      <c r="CR21" s="236"/>
      <c r="CS21" s="89"/>
      <c r="CT21" s="61"/>
      <c r="CU21" s="236"/>
      <c r="CV21" s="89"/>
      <c r="CW21" s="61"/>
      <c r="CX21" s="61"/>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246"/>
    </row>
    <row r="22" spans="1:138" s="83" customFormat="1" ht="67.5">
      <c r="A22" s="79" t="s">
        <v>338</v>
      </c>
      <c r="B22" s="80" t="s">
        <v>339</v>
      </c>
      <c r="C22" s="81" t="s">
        <v>367</v>
      </c>
      <c r="D22" s="79">
        <v>0</v>
      </c>
      <c r="E22" s="120">
        <v>0</v>
      </c>
      <c r="F22" s="319">
        <v>0</v>
      </c>
      <c r="G22" s="148">
        <v>29126</v>
      </c>
      <c r="H22" s="147">
        <v>29125</v>
      </c>
      <c r="I22" s="325">
        <f t="shared" si="0"/>
        <v>99.996566641488698</v>
      </c>
      <c r="J22" s="119"/>
      <c r="K22" s="120"/>
      <c r="L22" s="319">
        <v>0</v>
      </c>
      <c r="M22" s="119"/>
      <c r="N22" s="120"/>
      <c r="O22" s="319">
        <v>0</v>
      </c>
      <c r="P22" s="119">
        <v>4000</v>
      </c>
      <c r="Q22" s="120">
        <v>4142</v>
      </c>
      <c r="R22" s="319">
        <f t="shared" si="17"/>
        <v>103.55</v>
      </c>
      <c r="S22" s="148">
        <v>10820</v>
      </c>
      <c r="T22" s="147">
        <v>10728</v>
      </c>
      <c r="U22" s="369">
        <f t="shared" si="1"/>
        <v>99.149722735674672</v>
      </c>
      <c r="V22" s="356">
        <v>1277</v>
      </c>
      <c r="W22" s="358">
        <v>1277</v>
      </c>
      <c r="X22" s="325">
        <f t="shared" si="18"/>
        <v>100</v>
      </c>
      <c r="Y22" s="356">
        <v>6847</v>
      </c>
      <c r="Z22" s="358"/>
      <c r="AA22" s="605">
        <f t="shared" si="19"/>
        <v>0</v>
      </c>
      <c r="AB22" s="348">
        <f t="shared" si="2"/>
        <v>52070</v>
      </c>
      <c r="AC22" s="349">
        <f>+Tabla1[[#This Row],[Columna37]]+Tabla1[[#This Row],[Columna36]]+Tabla1[[#This Row],[Columna35]]+Tabla1[[#This Row],[Columna34]]+Tabla1[[#This Row],[Columna33]]+Tabla1[[#This Row],[Columna31]]+Tabla1[[#This Row],[Columna81]]+Tabla1[[#This Row],[Columna76]]</f>
        <v>45272</v>
      </c>
      <c r="AD22" s="472">
        <f t="shared" si="3"/>
        <v>86.944497791434614</v>
      </c>
      <c r="AE22" s="468">
        <v>3000</v>
      </c>
      <c r="AF22" s="379">
        <v>3000</v>
      </c>
      <c r="AG22" s="380">
        <f t="shared" si="20"/>
        <v>100</v>
      </c>
      <c r="AH22" s="370">
        <v>9990</v>
      </c>
      <c r="AI22" s="371">
        <v>9989</v>
      </c>
      <c r="AJ22" s="372">
        <f t="shared" si="4"/>
        <v>99.989989989989994</v>
      </c>
      <c r="AK22" s="373"/>
      <c r="AL22" s="371"/>
      <c r="AM22" s="374">
        <v>0</v>
      </c>
      <c r="AN22" s="370"/>
      <c r="AO22" s="371"/>
      <c r="AP22" s="612">
        <v>0</v>
      </c>
      <c r="AQ22" s="373">
        <v>6661</v>
      </c>
      <c r="AR22" s="371">
        <v>3717</v>
      </c>
      <c r="AS22" s="374">
        <f t="shared" si="5"/>
        <v>55.802432067257172</v>
      </c>
      <c r="AT22" s="370">
        <v>7571</v>
      </c>
      <c r="AU22" s="371">
        <v>7571</v>
      </c>
      <c r="AV22" s="610">
        <f t="shared" si="6"/>
        <v>100</v>
      </c>
      <c r="AW22" s="373">
        <v>2254</v>
      </c>
      <c r="AX22" s="371">
        <v>1954</v>
      </c>
      <c r="AY22" s="377">
        <f t="shared" si="7"/>
        <v>86.690328305235141</v>
      </c>
      <c r="AZ22" s="370">
        <v>22310</v>
      </c>
      <c r="BA22" s="371">
        <v>19535</v>
      </c>
      <c r="BB22" s="377">
        <f t="shared" si="8"/>
        <v>87.561631555356342</v>
      </c>
      <c r="BC22" s="355">
        <f t="shared" si="9"/>
        <v>51786</v>
      </c>
      <c r="BD22" s="355">
        <f t="shared" si="10"/>
        <v>45766</v>
      </c>
      <c r="BE22" s="355">
        <f t="shared" si="11"/>
        <v>88.375236550419032</v>
      </c>
      <c r="BF22" s="373">
        <v>3000</v>
      </c>
      <c r="BG22" s="370">
        <v>3000</v>
      </c>
      <c r="BH22" s="357">
        <f t="shared" si="23"/>
        <v>100</v>
      </c>
      <c r="BI22" s="373">
        <v>8735</v>
      </c>
      <c r="BJ22" s="371">
        <v>5373</v>
      </c>
      <c r="BK22" s="375">
        <f t="shared" si="24"/>
        <v>61.511161991986263</v>
      </c>
      <c r="BL22" s="373"/>
      <c r="BM22" s="376"/>
      <c r="BN22" s="357"/>
      <c r="BO22" s="370"/>
      <c r="BP22" s="371"/>
      <c r="BQ22" s="375"/>
      <c r="BR22" s="373">
        <v>6834</v>
      </c>
      <c r="BS22" s="370">
        <v>3052</v>
      </c>
      <c r="BT22" s="377" t="e">
        <f>[2]!Tabla1[[#This Row],[Columna22]]*100/[2]!Tabla1[[#This Row],[Columna89]]</f>
        <v>#REF!</v>
      </c>
      <c r="BU22" s="373">
        <v>18629</v>
      </c>
      <c r="BV22" s="371">
        <v>18629</v>
      </c>
      <c r="BW22" s="375" t="e">
        <f>[2]!Tabla1[[#This Row],[Columna14]]*100/[2]!Tabla1[[#This Row],[Columna90]]</f>
        <v>#REF!</v>
      </c>
      <c r="BX22" s="373">
        <v>168</v>
      </c>
      <c r="BY22" s="371">
        <v>62</v>
      </c>
      <c r="BZ22" s="619">
        <v>36.904761904761905</v>
      </c>
      <c r="CA22" s="373">
        <v>17010</v>
      </c>
      <c r="CB22" s="371">
        <v>10400</v>
      </c>
      <c r="CC22" s="619">
        <v>61.140505584950027</v>
      </c>
      <c r="CD22" s="362">
        <f t="shared" si="12"/>
        <v>54208</v>
      </c>
      <c r="CE22" s="363">
        <f t="shared" si="13"/>
        <v>40454</v>
      </c>
      <c r="CF22" s="363">
        <f t="shared" si="15"/>
        <v>74.627361275088546</v>
      </c>
      <c r="CG22" s="373">
        <v>3000</v>
      </c>
      <c r="CH22" s="371">
        <v>8615</v>
      </c>
      <c r="CI22" s="371"/>
      <c r="CJ22" s="371"/>
      <c r="CK22" s="371">
        <v>6778</v>
      </c>
      <c r="CL22" s="371">
        <v>15552</v>
      </c>
      <c r="CM22" s="371">
        <v>252</v>
      </c>
      <c r="CN22" s="371">
        <v>16933</v>
      </c>
      <c r="CO22" s="364">
        <f>SUM([1]!Tabla1[[#This Row],[Columna39]:[Columna7]])</f>
        <v>51130</v>
      </c>
      <c r="CP22" s="239"/>
      <c r="CQ22" s="78"/>
      <c r="CR22" s="240"/>
      <c r="CS22" s="239"/>
      <c r="CT22" s="78"/>
      <c r="CU22" s="240"/>
      <c r="CV22" s="239"/>
      <c r="CW22" s="78"/>
      <c r="CX22" s="78"/>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247"/>
    </row>
    <row r="23" spans="1:138" s="68" customFormat="1" ht="22.5">
      <c r="A23" s="79" t="s">
        <v>340</v>
      </c>
      <c r="B23" s="80" t="s">
        <v>341</v>
      </c>
      <c r="C23" s="81" t="s">
        <v>368</v>
      </c>
      <c r="D23" s="79">
        <v>6049</v>
      </c>
      <c r="E23" s="120">
        <v>6049</v>
      </c>
      <c r="F23" s="319">
        <f t="shared" si="14"/>
        <v>100</v>
      </c>
      <c r="G23" s="148">
        <v>30517</v>
      </c>
      <c r="H23" s="147">
        <v>30517</v>
      </c>
      <c r="I23" s="325">
        <f t="shared" si="0"/>
        <v>100</v>
      </c>
      <c r="J23" s="119">
        <v>825</v>
      </c>
      <c r="K23" s="120">
        <v>825</v>
      </c>
      <c r="L23" s="319">
        <f t="shared" si="16"/>
        <v>100</v>
      </c>
      <c r="M23" s="119">
        <v>925</v>
      </c>
      <c r="N23" s="120">
        <v>916</v>
      </c>
      <c r="O23" s="319">
        <f t="shared" si="25"/>
        <v>99.027027027027032</v>
      </c>
      <c r="P23" s="119">
        <v>13567</v>
      </c>
      <c r="Q23" s="120">
        <v>12415</v>
      </c>
      <c r="R23" s="319">
        <f t="shared" si="17"/>
        <v>91.508808137392208</v>
      </c>
      <c r="S23" s="148">
        <v>48072</v>
      </c>
      <c r="T23" s="147">
        <v>48072</v>
      </c>
      <c r="U23" s="369">
        <f t="shared" si="1"/>
        <v>100</v>
      </c>
      <c r="V23" s="356">
        <v>3825</v>
      </c>
      <c r="W23" s="358">
        <v>3825</v>
      </c>
      <c r="X23" s="325">
        <f t="shared" si="18"/>
        <v>100</v>
      </c>
      <c r="Y23" s="356">
        <v>7000</v>
      </c>
      <c r="Z23" s="358">
        <v>6132</v>
      </c>
      <c r="AA23" s="605">
        <f t="shared" si="19"/>
        <v>87.6</v>
      </c>
      <c r="AB23" s="348">
        <f t="shared" si="2"/>
        <v>110780</v>
      </c>
      <c r="AC23" s="349">
        <f>+Tabla1[[#This Row],[Columna37]]+Tabla1[[#This Row],[Columna36]]+Tabla1[[#This Row],[Columna35]]+Tabla1[[#This Row],[Columna34]]+Tabla1[[#This Row],[Columna33]]+Tabla1[[#This Row],[Columna31]]+Tabla1[[#This Row],[Columna81]]+Tabla1[[#This Row],[Columna76]]</f>
        <v>108751</v>
      </c>
      <c r="AD23" s="472">
        <f t="shared" si="3"/>
        <v>98.168441957031959</v>
      </c>
      <c r="AE23" s="468">
        <v>500</v>
      </c>
      <c r="AF23" s="379">
        <v>950</v>
      </c>
      <c r="AG23" s="380">
        <f t="shared" si="20"/>
        <v>190</v>
      </c>
      <c r="AH23" s="370">
        <v>22065</v>
      </c>
      <c r="AI23" s="371">
        <v>22064</v>
      </c>
      <c r="AJ23" s="372">
        <f t="shared" si="4"/>
        <v>99.995467935644683</v>
      </c>
      <c r="AK23" s="373">
        <v>3300</v>
      </c>
      <c r="AL23" s="371">
        <v>2000</v>
      </c>
      <c r="AM23" s="374">
        <f t="shared" si="21"/>
        <v>165</v>
      </c>
      <c r="AN23" s="370">
        <v>3550</v>
      </c>
      <c r="AO23" s="371">
        <v>3501</v>
      </c>
      <c r="AP23" s="612">
        <f t="shared" si="22"/>
        <v>98.619718309859152</v>
      </c>
      <c r="AQ23" s="373">
        <v>13691</v>
      </c>
      <c r="AR23" s="371">
        <v>10897</v>
      </c>
      <c r="AS23" s="374">
        <f t="shared" si="5"/>
        <v>79.592432985172735</v>
      </c>
      <c r="AT23" s="370">
        <v>31600</v>
      </c>
      <c r="AU23" s="371">
        <v>31438</v>
      </c>
      <c r="AV23" s="610">
        <f t="shared" si="6"/>
        <v>99.487341772151893</v>
      </c>
      <c r="AW23" s="373">
        <v>5591</v>
      </c>
      <c r="AX23" s="371">
        <v>4407</v>
      </c>
      <c r="AY23" s="377">
        <f t="shared" si="7"/>
        <v>78.82310856734037</v>
      </c>
      <c r="AZ23" s="370">
        <v>40008</v>
      </c>
      <c r="BA23" s="371">
        <v>30452</v>
      </c>
      <c r="BB23" s="377">
        <f t="shared" si="8"/>
        <v>76.114777044591079</v>
      </c>
      <c r="BC23" s="355">
        <f t="shared" si="9"/>
        <v>120305</v>
      </c>
      <c r="BD23" s="355">
        <f t="shared" si="10"/>
        <v>105709</v>
      </c>
      <c r="BE23" s="355">
        <f t="shared" si="11"/>
        <v>87.86750342878517</v>
      </c>
      <c r="BF23" s="373">
        <v>2000</v>
      </c>
      <c r="BG23" s="370">
        <v>2000</v>
      </c>
      <c r="BH23" s="357">
        <f t="shared" si="23"/>
        <v>100</v>
      </c>
      <c r="BI23" s="373">
        <v>19685</v>
      </c>
      <c r="BJ23" s="371">
        <v>14322</v>
      </c>
      <c r="BK23" s="375">
        <f t="shared" si="24"/>
        <v>72.755905511811022</v>
      </c>
      <c r="BL23" s="373">
        <v>3500</v>
      </c>
      <c r="BM23" s="376">
        <v>3500</v>
      </c>
      <c r="BN23" s="357" t="e">
        <f>[2]!Tabla1[[#This Row],[Columna27]]*100/[2]!Tabla1[[#This Row],[Columna84]]</f>
        <v>#REF!</v>
      </c>
      <c r="BO23" s="370">
        <v>3295</v>
      </c>
      <c r="BP23" s="371">
        <v>3293</v>
      </c>
      <c r="BQ23" s="375" t="e">
        <f>[2]!Tabla1[[#This Row],[Columna24]]*100/[2]!Tabla1[[#This Row],[Columna86]]</f>
        <v>#REF!</v>
      </c>
      <c r="BR23" s="373">
        <v>13390</v>
      </c>
      <c r="BS23" s="370">
        <v>10578</v>
      </c>
      <c r="BT23" s="377" t="e">
        <f>[2]!Tabla1[[#This Row],[Columna22]]*100/[2]!Tabla1[[#This Row],[Columna89]]</f>
        <v>#REF!</v>
      </c>
      <c r="BU23" s="373">
        <v>39051</v>
      </c>
      <c r="BV23" s="371">
        <v>27519</v>
      </c>
      <c r="BW23" s="375" t="e">
        <f>[2]!Tabla1[[#This Row],[Columna14]]*100/[2]!Tabla1[[#This Row],[Columna90]]</f>
        <v>#REF!</v>
      </c>
      <c r="BX23" s="373">
        <v>5166</v>
      </c>
      <c r="BY23" s="371">
        <v>3930</v>
      </c>
      <c r="BZ23" s="619">
        <v>76.074332171893147</v>
      </c>
      <c r="CA23" s="373">
        <v>34984</v>
      </c>
      <c r="CB23" s="371">
        <v>25288</v>
      </c>
      <c r="CC23" s="619">
        <v>72.284472901898013</v>
      </c>
      <c r="CD23" s="362">
        <f t="shared" si="12"/>
        <v>115905</v>
      </c>
      <c r="CE23" s="363">
        <f t="shared" si="13"/>
        <v>86500</v>
      </c>
      <c r="CF23" s="363">
        <f t="shared" si="15"/>
        <v>74.630084983391569</v>
      </c>
      <c r="CG23" s="373">
        <v>5500</v>
      </c>
      <c r="CH23" s="371">
        <v>19385</v>
      </c>
      <c r="CI23" s="371">
        <v>3780</v>
      </c>
      <c r="CJ23" s="371">
        <v>3700</v>
      </c>
      <c r="CK23" s="371">
        <v>10671</v>
      </c>
      <c r="CL23" s="371">
        <v>33031</v>
      </c>
      <c r="CM23" s="371">
        <v>5404</v>
      </c>
      <c r="CN23" s="371">
        <v>35476</v>
      </c>
      <c r="CO23" s="364">
        <f>SUM([1]!Tabla1[[#This Row],[Columna39]:[Columna7]])</f>
        <v>116947</v>
      </c>
      <c r="CP23" s="89"/>
      <c r="CQ23" s="61"/>
      <c r="CR23" s="236"/>
      <c r="CS23" s="89"/>
      <c r="CT23" s="61"/>
      <c r="CU23" s="236"/>
      <c r="CV23" s="89"/>
      <c r="CW23" s="61"/>
      <c r="CX23" s="61"/>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246"/>
    </row>
    <row r="24" spans="1:138" s="68" customFormat="1" ht="33.75">
      <c r="A24" s="79" t="s">
        <v>342</v>
      </c>
      <c r="B24" s="80" t="s">
        <v>343</v>
      </c>
      <c r="C24" s="81" t="s">
        <v>369</v>
      </c>
      <c r="D24" s="79">
        <v>0</v>
      </c>
      <c r="E24" s="120">
        <v>0</v>
      </c>
      <c r="F24" s="319">
        <v>0</v>
      </c>
      <c r="G24" s="148">
        <v>15122</v>
      </c>
      <c r="H24" s="147">
        <v>15122</v>
      </c>
      <c r="I24" s="325">
        <f t="shared" si="0"/>
        <v>100</v>
      </c>
      <c r="J24" s="119"/>
      <c r="K24" s="120"/>
      <c r="L24" s="319">
        <v>0</v>
      </c>
      <c r="M24" s="119"/>
      <c r="N24" s="120"/>
      <c r="O24" s="319">
        <v>0</v>
      </c>
      <c r="P24" s="119">
        <v>7872</v>
      </c>
      <c r="Q24" s="120">
        <v>5517</v>
      </c>
      <c r="R24" s="319">
        <f t="shared" si="17"/>
        <v>70.083841463414629</v>
      </c>
      <c r="S24" s="148">
        <v>15800</v>
      </c>
      <c r="T24" s="147">
        <v>15753</v>
      </c>
      <c r="U24" s="369">
        <f t="shared" si="1"/>
        <v>99.702531645569621</v>
      </c>
      <c r="V24" s="356">
        <v>1884</v>
      </c>
      <c r="W24" s="358">
        <v>1884</v>
      </c>
      <c r="X24" s="325">
        <f t="shared" si="18"/>
        <v>100</v>
      </c>
      <c r="Y24" s="356">
        <v>4000</v>
      </c>
      <c r="Z24" s="358">
        <v>3534</v>
      </c>
      <c r="AA24" s="605">
        <f t="shared" si="19"/>
        <v>88.35</v>
      </c>
      <c r="AB24" s="348">
        <f t="shared" si="2"/>
        <v>44678</v>
      </c>
      <c r="AC24" s="349">
        <f>+Tabla1[[#This Row],[Columna37]]+Tabla1[[#This Row],[Columna36]]+Tabla1[[#This Row],[Columna35]]+Tabla1[[#This Row],[Columna34]]+Tabla1[[#This Row],[Columna33]]+Tabla1[[#This Row],[Columna31]]+Tabla1[[#This Row],[Columna81]]+Tabla1[[#This Row],[Columna76]]</f>
        <v>41810</v>
      </c>
      <c r="AD24" s="472">
        <f t="shared" si="3"/>
        <v>93.580733246788128</v>
      </c>
      <c r="AE24" s="466"/>
      <c r="AF24" s="366"/>
      <c r="AG24" s="311">
        <v>0</v>
      </c>
      <c r="AH24" s="370">
        <v>9990</v>
      </c>
      <c r="AI24" s="371">
        <v>9989</v>
      </c>
      <c r="AJ24" s="372">
        <f t="shared" si="4"/>
        <v>99.989989989989994</v>
      </c>
      <c r="AK24" s="373"/>
      <c r="AL24" s="371"/>
      <c r="AM24" s="374">
        <v>0</v>
      </c>
      <c r="AN24" s="370"/>
      <c r="AO24" s="371"/>
      <c r="AP24" s="612">
        <v>0</v>
      </c>
      <c r="AQ24" s="373">
        <v>6743</v>
      </c>
      <c r="AR24" s="371">
        <v>5002</v>
      </c>
      <c r="AS24" s="374">
        <f t="shared" si="5"/>
        <v>74.180631766276136</v>
      </c>
      <c r="AT24" s="370">
        <v>14200</v>
      </c>
      <c r="AU24" s="371">
        <v>14149</v>
      </c>
      <c r="AV24" s="610">
        <f t="shared" si="6"/>
        <v>99.640845070422529</v>
      </c>
      <c r="AW24" s="373">
        <v>2254</v>
      </c>
      <c r="AX24" s="371">
        <v>2069</v>
      </c>
      <c r="AY24" s="377">
        <f t="shared" si="7"/>
        <v>91.792369121561663</v>
      </c>
      <c r="AZ24" s="370">
        <v>16142</v>
      </c>
      <c r="BA24" s="371">
        <v>13123</v>
      </c>
      <c r="BB24" s="377">
        <f t="shared" si="8"/>
        <v>81.297237021434768</v>
      </c>
      <c r="BC24" s="355">
        <f t="shared" si="9"/>
        <v>49329</v>
      </c>
      <c r="BD24" s="355">
        <f t="shared" si="10"/>
        <v>44332</v>
      </c>
      <c r="BE24" s="355">
        <f t="shared" si="11"/>
        <v>89.870056153581061</v>
      </c>
      <c r="BF24" s="373"/>
      <c r="BG24" s="370"/>
      <c r="BH24" s="357"/>
      <c r="BI24" s="373">
        <v>8738</v>
      </c>
      <c r="BJ24" s="371">
        <v>6765</v>
      </c>
      <c r="BK24" s="375">
        <f t="shared" si="24"/>
        <v>77.420462348363472</v>
      </c>
      <c r="BL24" s="373"/>
      <c r="BM24" s="376"/>
      <c r="BN24" s="357"/>
      <c r="BO24" s="370"/>
      <c r="BP24" s="371"/>
      <c r="BQ24" s="375"/>
      <c r="BR24" s="373">
        <v>6834</v>
      </c>
      <c r="BS24" s="370">
        <v>4622</v>
      </c>
      <c r="BT24" s="377" t="e">
        <f>[2]!Tabla1[[#This Row],[Columna22]]*100/[2]!Tabla1[[#This Row],[Columna89]]</f>
        <v>#REF!</v>
      </c>
      <c r="BU24" s="373">
        <v>17080</v>
      </c>
      <c r="BV24" s="371">
        <v>13834</v>
      </c>
      <c r="BW24" s="375" t="e">
        <f>[2]!Tabla1[[#This Row],[Columna14]]*100/[2]!Tabla1[[#This Row],[Columna90]]</f>
        <v>#REF!</v>
      </c>
      <c r="BX24" s="373">
        <v>2434</v>
      </c>
      <c r="BY24" s="371">
        <v>2097</v>
      </c>
      <c r="BZ24" s="619">
        <v>86.154478225143791</v>
      </c>
      <c r="CA24" s="373">
        <v>16700</v>
      </c>
      <c r="CB24" s="371">
        <v>13701</v>
      </c>
      <c r="CC24" s="619">
        <v>82.041916167664667</v>
      </c>
      <c r="CD24" s="362">
        <f t="shared" si="12"/>
        <v>49352</v>
      </c>
      <c r="CE24" s="363">
        <f t="shared" si="13"/>
        <v>38922</v>
      </c>
      <c r="CF24" s="363">
        <f t="shared" si="15"/>
        <v>78.866104717134064</v>
      </c>
      <c r="CG24" s="373"/>
      <c r="CH24" s="371">
        <v>8615</v>
      </c>
      <c r="CI24" s="371"/>
      <c r="CJ24" s="371"/>
      <c r="CK24" s="371">
        <v>6778</v>
      </c>
      <c r="CL24" s="371">
        <v>16631</v>
      </c>
      <c r="CM24" s="371">
        <v>2549</v>
      </c>
      <c r="CN24" s="371">
        <v>16933</v>
      </c>
      <c r="CO24" s="364">
        <f>SUM([1]!Tabla1[[#This Row],[Columna39]:[Columna7]])</f>
        <v>51506</v>
      </c>
      <c r="CP24" s="89"/>
      <c r="CQ24" s="61"/>
      <c r="CR24" s="236"/>
      <c r="CS24" s="89"/>
      <c r="CT24" s="61"/>
      <c r="CU24" s="236"/>
      <c r="CV24" s="89"/>
      <c r="CW24" s="61"/>
      <c r="CX24" s="61"/>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246"/>
    </row>
    <row r="25" spans="1:138" s="68" customFormat="1" ht="33.75">
      <c r="A25" s="79" t="s">
        <v>344</v>
      </c>
      <c r="B25" s="80" t="s">
        <v>345</v>
      </c>
      <c r="C25" s="81" t="s">
        <v>370</v>
      </c>
      <c r="D25" s="79">
        <v>250000</v>
      </c>
      <c r="E25" s="120">
        <v>217500</v>
      </c>
      <c r="F25" s="319">
        <f t="shared" si="14"/>
        <v>87</v>
      </c>
      <c r="G25" s="241">
        <v>25274</v>
      </c>
      <c r="H25" s="63">
        <v>25274</v>
      </c>
      <c r="I25" s="326">
        <f t="shared" si="0"/>
        <v>100</v>
      </c>
      <c r="J25" s="119"/>
      <c r="K25" s="120"/>
      <c r="L25" s="319">
        <v>0</v>
      </c>
      <c r="M25" s="119"/>
      <c r="N25" s="120"/>
      <c r="O25" s="319">
        <v>0</v>
      </c>
      <c r="P25" s="119">
        <v>11893</v>
      </c>
      <c r="Q25" s="120">
        <v>4647</v>
      </c>
      <c r="R25" s="319">
        <f t="shared" si="17"/>
        <v>39.073404523669389</v>
      </c>
      <c r="S25" s="241">
        <v>8344</v>
      </c>
      <c r="T25" s="63">
        <v>8100</v>
      </c>
      <c r="U25" s="381">
        <f t="shared" si="1"/>
        <v>97.075743048897408</v>
      </c>
      <c r="V25" s="676">
        <v>2950</v>
      </c>
      <c r="W25" s="677">
        <v>2937</v>
      </c>
      <c r="X25" s="326">
        <f t="shared" si="18"/>
        <v>99.559322033898312</v>
      </c>
      <c r="Y25" s="676">
        <v>5000</v>
      </c>
      <c r="Z25" s="677">
        <v>5000</v>
      </c>
      <c r="AA25" s="606">
        <f t="shared" si="19"/>
        <v>100</v>
      </c>
      <c r="AB25" s="348">
        <f t="shared" si="2"/>
        <v>303461</v>
      </c>
      <c r="AC25" s="349">
        <f>+Tabla1[[#This Row],[Columna37]]+Tabla1[[#This Row],[Columna36]]+Tabla1[[#This Row],[Columna35]]+Tabla1[[#This Row],[Columna34]]+Tabla1[[#This Row],[Columna33]]+Tabla1[[#This Row],[Columna31]]+Tabla1[[#This Row],[Columna81]]+Tabla1[[#This Row],[Columna76]]</f>
        <v>263458</v>
      </c>
      <c r="AD25" s="472">
        <f t="shared" si="3"/>
        <v>86.817745937698746</v>
      </c>
      <c r="AE25" s="468">
        <v>1000</v>
      </c>
      <c r="AF25" s="379">
        <v>950</v>
      </c>
      <c r="AG25" s="380">
        <f t="shared" si="20"/>
        <v>95</v>
      </c>
      <c r="AH25" s="370">
        <v>9990</v>
      </c>
      <c r="AI25" s="371">
        <v>9989</v>
      </c>
      <c r="AJ25" s="372">
        <f t="shared" si="4"/>
        <v>99.989989989989994</v>
      </c>
      <c r="AK25" s="373"/>
      <c r="AL25" s="371"/>
      <c r="AM25" s="374">
        <v>0</v>
      </c>
      <c r="AN25" s="370"/>
      <c r="AO25" s="371"/>
      <c r="AP25" s="612">
        <v>0</v>
      </c>
      <c r="AQ25" s="373">
        <v>10877</v>
      </c>
      <c r="AR25" s="371">
        <v>2228</v>
      </c>
      <c r="AS25" s="374">
        <f t="shared" si="5"/>
        <v>20.483589224970121</v>
      </c>
      <c r="AT25" s="370">
        <v>34836</v>
      </c>
      <c r="AU25" s="371">
        <v>34928</v>
      </c>
      <c r="AV25" s="610">
        <f t="shared" si="6"/>
        <v>100.26409461476634</v>
      </c>
      <c r="AW25" s="373">
        <v>4401</v>
      </c>
      <c r="AX25" s="371">
        <v>1244</v>
      </c>
      <c r="AY25" s="377">
        <f t="shared" si="7"/>
        <v>28.266303112928881</v>
      </c>
      <c r="AZ25" s="370">
        <v>25735</v>
      </c>
      <c r="BA25" s="371">
        <v>11323</v>
      </c>
      <c r="BB25" s="377">
        <f t="shared" si="8"/>
        <v>43.998445696522246</v>
      </c>
      <c r="BC25" s="355">
        <f t="shared" si="9"/>
        <v>86839</v>
      </c>
      <c r="BD25" s="355">
        <f t="shared" si="10"/>
        <v>60662</v>
      </c>
      <c r="BE25" s="355">
        <f t="shared" si="11"/>
        <v>69.855709992054258</v>
      </c>
      <c r="BF25" s="373">
        <v>2000</v>
      </c>
      <c r="BG25" s="370">
        <v>2000</v>
      </c>
      <c r="BH25" s="357">
        <f t="shared" si="23"/>
        <v>100</v>
      </c>
      <c r="BI25" s="373">
        <v>8738</v>
      </c>
      <c r="BJ25" s="371">
        <v>3817</v>
      </c>
      <c r="BK25" s="375">
        <f t="shared" si="24"/>
        <v>43.682764934767683</v>
      </c>
      <c r="BL25" s="373"/>
      <c r="BM25" s="376"/>
      <c r="BN25" s="357"/>
      <c r="BO25" s="370"/>
      <c r="BP25" s="371"/>
      <c r="BQ25" s="375"/>
      <c r="BR25" s="373">
        <v>6834</v>
      </c>
      <c r="BS25" s="370">
        <v>2673</v>
      </c>
      <c r="BT25" s="377" t="e">
        <f>[2]!Tabla1[[#This Row],[Columna22]]*100/[2]!Tabla1[[#This Row],[Columna89]]</f>
        <v>#REF!</v>
      </c>
      <c r="BU25" s="373">
        <v>23673</v>
      </c>
      <c r="BV25" s="371">
        <v>21161</v>
      </c>
      <c r="BW25" s="375" t="e">
        <f>[2]!Tabla1[[#This Row],[Columna14]]*100/[2]!Tabla1[[#This Row],[Columna90]]</f>
        <v>#REF!</v>
      </c>
      <c r="BX25" s="373">
        <v>2434</v>
      </c>
      <c r="BY25" s="371">
        <v>1508</v>
      </c>
      <c r="BZ25" s="619">
        <v>61.955628594905505</v>
      </c>
      <c r="CA25" s="373">
        <v>24668</v>
      </c>
      <c r="CB25" s="371">
        <v>11512</v>
      </c>
      <c r="CC25" s="619">
        <v>46.667747689314091</v>
      </c>
      <c r="CD25" s="362">
        <f t="shared" si="12"/>
        <v>65913</v>
      </c>
      <c r="CE25" s="363">
        <f t="shared" si="13"/>
        <v>41163</v>
      </c>
      <c r="CF25" s="363">
        <f t="shared" si="15"/>
        <v>62.45050293568795</v>
      </c>
      <c r="CG25" s="373">
        <v>10800</v>
      </c>
      <c r="CH25" s="371">
        <v>13663</v>
      </c>
      <c r="CI25" s="371"/>
      <c r="CJ25" s="371"/>
      <c r="CK25" s="371">
        <v>6834</v>
      </c>
      <c r="CL25" s="371">
        <v>22156</v>
      </c>
      <c r="CM25" s="371">
        <v>3601</v>
      </c>
      <c r="CN25" s="371">
        <v>28218</v>
      </c>
      <c r="CO25" s="364">
        <f>SUM([1]!Tabla1[[#This Row],[Columna39]:[Columna7]])</f>
        <v>85272</v>
      </c>
      <c r="CP25" s="241"/>
      <c r="CQ25" s="63"/>
      <c r="CR25" s="242"/>
      <c r="CS25" s="241"/>
      <c r="CT25" s="63"/>
      <c r="CU25" s="242"/>
      <c r="CV25" s="241"/>
      <c r="CW25" s="63"/>
      <c r="CX25" s="63"/>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246"/>
    </row>
    <row r="26" spans="1:138" s="68" customFormat="1" ht="22.5">
      <c r="A26" s="97" t="s">
        <v>676</v>
      </c>
      <c r="B26" s="86"/>
      <c r="C26" s="84"/>
      <c r="D26" s="262">
        <v>0</v>
      </c>
      <c r="E26" s="120">
        <v>0</v>
      </c>
      <c r="F26" s="319">
        <v>0</v>
      </c>
      <c r="G26" s="151"/>
      <c r="H26" s="152"/>
      <c r="I26" s="324">
        <v>0</v>
      </c>
      <c r="J26" s="151"/>
      <c r="K26" s="152"/>
      <c r="L26" s="324">
        <v>0</v>
      </c>
      <c r="M26" s="151"/>
      <c r="N26" s="152"/>
      <c r="O26" s="324">
        <v>0</v>
      </c>
      <c r="P26" s="119"/>
      <c r="Q26" s="120"/>
      <c r="R26" s="319">
        <v>0</v>
      </c>
      <c r="S26" s="119">
        <v>20</v>
      </c>
      <c r="T26" s="120">
        <v>20</v>
      </c>
      <c r="U26" s="347">
        <f t="shared" si="1"/>
        <v>100</v>
      </c>
      <c r="V26" s="468"/>
      <c r="W26" s="379">
        <v>0</v>
      </c>
      <c r="X26" s="319">
        <v>0</v>
      </c>
      <c r="Y26" s="468">
        <v>44</v>
      </c>
      <c r="Z26" s="379">
        <v>44</v>
      </c>
      <c r="AA26" s="604">
        <f t="shared" si="19"/>
        <v>100</v>
      </c>
      <c r="AB26" s="348">
        <f t="shared" si="2"/>
        <v>64</v>
      </c>
      <c r="AC26" s="349">
        <f>+Tabla1[[#This Row],[Columna37]]+Tabla1[[#This Row],[Columna36]]+Tabla1[[#This Row],[Columna35]]+Tabla1[[#This Row],[Columna34]]+Tabla1[[#This Row],[Columna33]]+Tabla1[[#This Row],[Columna31]]+Tabla1[[#This Row],[Columna81]]+Tabla1[[#This Row],[Columna76]]</f>
        <v>64</v>
      </c>
      <c r="AD26" s="472">
        <f t="shared" si="3"/>
        <v>100</v>
      </c>
      <c r="AE26" s="468">
        <v>5</v>
      </c>
      <c r="AF26" s="379">
        <v>4</v>
      </c>
      <c r="AG26" s="380">
        <f t="shared" si="20"/>
        <v>80</v>
      </c>
      <c r="AH26" s="370">
        <v>96</v>
      </c>
      <c r="AI26" s="371">
        <v>95</v>
      </c>
      <c r="AJ26" s="372">
        <f t="shared" si="4"/>
        <v>98.958333333333329</v>
      </c>
      <c r="AK26" s="373"/>
      <c r="AL26" s="371"/>
      <c r="AM26" s="374">
        <v>0</v>
      </c>
      <c r="AN26" s="370"/>
      <c r="AO26" s="371"/>
      <c r="AP26" s="612">
        <v>0</v>
      </c>
      <c r="AQ26" s="373">
        <v>85</v>
      </c>
      <c r="AR26" s="371">
        <v>67</v>
      </c>
      <c r="AS26" s="374">
        <f t="shared" si="5"/>
        <v>78.82352941176471</v>
      </c>
      <c r="AT26" s="370">
        <v>88</v>
      </c>
      <c r="AU26" s="371">
        <v>88</v>
      </c>
      <c r="AV26" s="610">
        <f t="shared" si="6"/>
        <v>100</v>
      </c>
      <c r="AW26" s="373">
        <v>282</v>
      </c>
      <c r="AX26" s="371">
        <v>70</v>
      </c>
      <c r="AY26" s="377">
        <f t="shared" si="7"/>
        <v>24.822695035460992</v>
      </c>
      <c r="AZ26" s="370">
        <v>42</v>
      </c>
      <c r="BA26" s="371">
        <v>42</v>
      </c>
      <c r="BB26" s="377">
        <f t="shared" si="8"/>
        <v>100</v>
      </c>
      <c r="BC26" s="355">
        <f t="shared" si="9"/>
        <v>598</v>
      </c>
      <c r="BD26" s="355">
        <f t="shared" si="10"/>
        <v>366</v>
      </c>
      <c r="BE26" s="355">
        <f t="shared" si="11"/>
        <v>61.204013377926422</v>
      </c>
      <c r="BF26" s="373"/>
      <c r="BG26" s="370">
        <v>0</v>
      </c>
      <c r="BH26" s="357"/>
      <c r="BI26" s="373">
        <v>58</v>
      </c>
      <c r="BJ26" s="371">
        <v>8</v>
      </c>
      <c r="BK26" s="375">
        <f t="shared" si="24"/>
        <v>13.793103448275861</v>
      </c>
      <c r="BL26" s="373"/>
      <c r="BM26" s="376"/>
      <c r="BN26" s="357"/>
      <c r="BO26" s="370"/>
      <c r="BP26" s="371"/>
      <c r="BQ26" s="375"/>
      <c r="BR26" s="373">
        <v>16</v>
      </c>
      <c r="BS26" s="370">
        <v>7</v>
      </c>
      <c r="BT26" s="377" t="e">
        <f>[2]!Tabla1[[#This Row],[Columna22]]*100/[2]!Tabla1[[#This Row],[Columna89]]</f>
        <v>#REF!</v>
      </c>
      <c r="BU26" s="373">
        <v>16</v>
      </c>
      <c r="BV26" s="371">
        <v>16</v>
      </c>
      <c r="BW26" s="375" t="e">
        <f>[2]!Tabla1[[#This Row],[Columna14]]*100/[2]!Tabla1[[#This Row],[Columna90]]</f>
        <v>#REF!</v>
      </c>
      <c r="BX26" s="373">
        <v>24</v>
      </c>
      <c r="BY26" s="371">
        <v>24</v>
      </c>
      <c r="BZ26" s="619">
        <v>100</v>
      </c>
      <c r="CA26" s="373">
        <v>12</v>
      </c>
      <c r="CB26" s="371">
        <v>9</v>
      </c>
      <c r="CC26" s="619">
        <v>75</v>
      </c>
      <c r="CD26" s="362">
        <f t="shared" si="12"/>
        <v>102</v>
      </c>
      <c r="CE26" s="363">
        <f t="shared" si="13"/>
        <v>40</v>
      </c>
      <c r="CF26" s="363">
        <f t="shared" si="15"/>
        <v>39.215686274509807</v>
      </c>
      <c r="CG26" s="373">
        <v>0</v>
      </c>
      <c r="CH26" s="371">
        <v>0</v>
      </c>
      <c r="CI26" s="371"/>
      <c r="CJ26" s="371"/>
      <c r="CK26" s="371">
        <v>0</v>
      </c>
      <c r="CL26" s="371">
        <v>0</v>
      </c>
      <c r="CM26" s="371">
        <v>0</v>
      </c>
      <c r="CN26" s="371">
        <v>0</v>
      </c>
      <c r="CO26" s="364">
        <f>SUM([1]!Tabla1[[#This Row],[Columna39]:[Columna7]])</f>
        <v>0</v>
      </c>
      <c r="CP26" s="241"/>
      <c r="CQ26" s="63"/>
      <c r="CR26" s="242"/>
      <c r="CS26" s="241"/>
      <c r="CT26" s="63"/>
      <c r="CU26" s="242"/>
      <c r="CV26" s="241"/>
      <c r="CW26" s="63"/>
      <c r="CX26" s="63"/>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246"/>
    </row>
    <row r="27" spans="1:138" s="68" customFormat="1" ht="22.5">
      <c r="A27" s="97" t="s">
        <v>677</v>
      </c>
      <c r="B27" s="86"/>
      <c r="C27" s="84"/>
      <c r="D27" s="262">
        <v>5</v>
      </c>
      <c r="E27" s="120">
        <v>5</v>
      </c>
      <c r="F27" s="319">
        <f t="shared" si="14"/>
        <v>100</v>
      </c>
      <c r="G27" s="151"/>
      <c r="H27" s="152"/>
      <c r="I27" s="324">
        <v>0</v>
      </c>
      <c r="J27" s="151"/>
      <c r="K27" s="152"/>
      <c r="L27" s="324">
        <v>0</v>
      </c>
      <c r="M27" s="151"/>
      <c r="N27" s="152"/>
      <c r="O27" s="324">
        <v>0</v>
      </c>
      <c r="P27" s="119"/>
      <c r="Q27" s="120"/>
      <c r="R27" s="319">
        <v>0</v>
      </c>
      <c r="S27" s="119">
        <v>490</v>
      </c>
      <c r="T27" s="120">
        <v>468</v>
      </c>
      <c r="U27" s="347">
        <f t="shared" si="1"/>
        <v>95.510204081632651</v>
      </c>
      <c r="V27" s="468"/>
      <c r="W27" s="379">
        <v>0</v>
      </c>
      <c r="X27" s="319">
        <v>0</v>
      </c>
      <c r="Y27" s="468">
        <v>1241</v>
      </c>
      <c r="Z27" s="379">
        <v>1200</v>
      </c>
      <c r="AA27" s="604">
        <f t="shared" si="19"/>
        <v>96.696212731668012</v>
      </c>
      <c r="AB27" s="348">
        <f t="shared" si="2"/>
        <v>1736</v>
      </c>
      <c r="AC27" s="349">
        <f>+Tabla1[[#This Row],[Columna37]]+Tabla1[[#This Row],[Columna36]]+Tabla1[[#This Row],[Columna35]]+Tabla1[[#This Row],[Columna34]]+Tabla1[[#This Row],[Columna33]]+Tabla1[[#This Row],[Columna31]]+Tabla1[[#This Row],[Columna81]]+Tabla1[[#This Row],[Columna76]]</f>
        <v>1673</v>
      </c>
      <c r="AD27" s="472">
        <f t="shared" si="3"/>
        <v>96.370967741935488</v>
      </c>
      <c r="AE27" s="468">
        <v>5</v>
      </c>
      <c r="AF27" s="379">
        <v>5</v>
      </c>
      <c r="AG27" s="380">
        <f t="shared" si="20"/>
        <v>100</v>
      </c>
      <c r="AH27" s="370">
        <v>428</v>
      </c>
      <c r="AI27" s="371">
        <v>428</v>
      </c>
      <c r="AJ27" s="372">
        <f t="shared" si="4"/>
        <v>100</v>
      </c>
      <c r="AK27" s="373"/>
      <c r="AL27" s="371"/>
      <c r="AM27" s="374">
        <v>0</v>
      </c>
      <c r="AN27" s="370"/>
      <c r="AO27" s="371"/>
      <c r="AP27" s="612">
        <v>0</v>
      </c>
      <c r="AQ27" s="373">
        <v>205</v>
      </c>
      <c r="AR27" s="371">
        <v>205</v>
      </c>
      <c r="AS27" s="374">
        <f t="shared" si="5"/>
        <v>100</v>
      </c>
      <c r="AT27" s="370">
        <v>710</v>
      </c>
      <c r="AU27" s="371">
        <v>710</v>
      </c>
      <c r="AV27" s="610">
        <f t="shared" si="6"/>
        <v>100</v>
      </c>
      <c r="AW27" s="373">
        <v>246</v>
      </c>
      <c r="AX27" s="371">
        <v>81</v>
      </c>
      <c r="AY27" s="377">
        <f t="shared" si="7"/>
        <v>32.926829268292686</v>
      </c>
      <c r="AZ27" s="370">
        <v>533</v>
      </c>
      <c r="BA27" s="371">
        <v>533</v>
      </c>
      <c r="BB27" s="377">
        <f t="shared" si="8"/>
        <v>100</v>
      </c>
      <c r="BC27" s="355">
        <f t="shared" si="9"/>
        <v>2127</v>
      </c>
      <c r="BD27" s="355">
        <f t="shared" si="10"/>
        <v>1962</v>
      </c>
      <c r="BE27" s="355">
        <f t="shared" si="11"/>
        <v>92.242595204513393</v>
      </c>
      <c r="BF27" s="373">
        <v>13</v>
      </c>
      <c r="BG27" s="370">
        <v>11</v>
      </c>
      <c r="BH27" s="357">
        <f t="shared" si="23"/>
        <v>84.615384615384613</v>
      </c>
      <c r="BI27" s="373">
        <v>426</v>
      </c>
      <c r="BJ27" s="371">
        <v>424</v>
      </c>
      <c r="BK27" s="375">
        <f t="shared" si="24"/>
        <v>99.53051643192488</v>
      </c>
      <c r="BL27" s="373"/>
      <c r="BM27" s="376"/>
      <c r="BN27" s="357"/>
      <c r="BO27" s="370"/>
      <c r="BP27" s="371"/>
      <c r="BQ27" s="375"/>
      <c r="BR27" s="373">
        <v>286</v>
      </c>
      <c r="BS27" s="370">
        <v>184</v>
      </c>
      <c r="BT27" s="377" t="e">
        <f>[2]!Tabla1[[#This Row],[Columna22]]*100/[2]!Tabla1[[#This Row],[Columna89]]</f>
        <v>#REF!</v>
      </c>
      <c r="BU27" s="373">
        <v>925</v>
      </c>
      <c r="BV27" s="371">
        <v>809</v>
      </c>
      <c r="BW27" s="375" t="e">
        <f>[2]!Tabla1[[#This Row],[Columna14]]*100/[2]!Tabla1[[#This Row],[Columna90]]</f>
        <v>#REF!</v>
      </c>
      <c r="BX27" s="373">
        <v>128</v>
      </c>
      <c r="BY27" s="371">
        <v>128</v>
      </c>
      <c r="BZ27" s="619">
        <v>100</v>
      </c>
      <c r="CA27" s="373">
        <v>533</v>
      </c>
      <c r="CB27" s="371">
        <v>529</v>
      </c>
      <c r="CC27" s="619">
        <v>99.249530956848034</v>
      </c>
      <c r="CD27" s="362">
        <f t="shared" si="12"/>
        <v>2183</v>
      </c>
      <c r="CE27" s="363">
        <f t="shared" si="13"/>
        <v>1957</v>
      </c>
      <c r="CF27" s="363">
        <f t="shared" si="15"/>
        <v>89.647274393037108</v>
      </c>
      <c r="CG27" s="373">
        <v>0</v>
      </c>
      <c r="CH27" s="371">
        <v>0</v>
      </c>
      <c r="CI27" s="371"/>
      <c r="CJ27" s="371"/>
      <c r="CK27" s="371">
        <v>0</v>
      </c>
      <c r="CL27" s="371">
        <v>0</v>
      </c>
      <c r="CM27" s="371">
        <v>0</v>
      </c>
      <c r="CN27" s="371">
        <v>0</v>
      </c>
      <c r="CO27" s="364">
        <f>SUM([1]!Tabla1[[#This Row],[Columna39]:[Columna7]])</f>
        <v>0</v>
      </c>
      <c r="CP27" s="241"/>
      <c r="CQ27" s="63"/>
      <c r="CR27" s="242"/>
      <c r="CS27" s="241"/>
      <c r="CT27" s="63"/>
      <c r="CU27" s="242"/>
      <c r="CV27" s="241"/>
      <c r="CW27" s="63"/>
      <c r="CX27" s="63"/>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246"/>
    </row>
    <row r="28" spans="1:138" s="68" customFormat="1" ht="33.75">
      <c r="A28" s="97" t="s">
        <v>678</v>
      </c>
      <c r="B28" s="86"/>
      <c r="C28" s="84"/>
      <c r="D28" s="262">
        <v>40</v>
      </c>
      <c r="E28" s="120">
        <v>40</v>
      </c>
      <c r="F28" s="319">
        <f t="shared" si="14"/>
        <v>100</v>
      </c>
      <c r="G28" s="151"/>
      <c r="H28" s="152"/>
      <c r="I28" s="324">
        <v>0</v>
      </c>
      <c r="J28" s="151"/>
      <c r="K28" s="152"/>
      <c r="L28" s="324">
        <v>0</v>
      </c>
      <c r="M28" s="151"/>
      <c r="N28" s="152"/>
      <c r="O28" s="324">
        <v>0</v>
      </c>
      <c r="P28" s="119"/>
      <c r="Q28" s="120"/>
      <c r="R28" s="319">
        <v>0</v>
      </c>
      <c r="S28" s="119">
        <v>448</v>
      </c>
      <c r="T28" s="120">
        <v>382</v>
      </c>
      <c r="U28" s="347">
        <f t="shared" si="1"/>
        <v>85.267857142857139</v>
      </c>
      <c r="V28" s="468"/>
      <c r="W28" s="379">
        <v>0</v>
      </c>
      <c r="X28" s="319">
        <v>0</v>
      </c>
      <c r="Y28" s="468">
        <v>118</v>
      </c>
      <c r="Z28" s="379"/>
      <c r="AA28" s="604">
        <f t="shared" si="19"/>
        <v>0</v>
      </c>
      <c r="AB28" s="348">
        <f t="shared" si="2"/>
        <v>606</v>
      </c>
      <c r="AC28" s="349">
        <f>+Tabla1[[#This Row],[Columna37]]+Tabla1[[#This Row],[Columna36]]+Tabla1[[#This Row],[Columna35]]+Tabla1[[#This Row],[Columna34]]+Tabla1[[#This Row],[Columna33]]+Tabla1[[#This Row],[Columna31]]+Tabla1[[#This Row],[Columna81]]+Tabla1[[#This Row],[Columna76]]</f>
        <v>422</v>
      </c>
      <c r="AD28" s="472">
        <f t="shared" si="3"/>
        <v>69.636963696369634</v>
      </c>
      <c r="AE28" s="468">
        <v>80</v>
      </c>
      <c r="AF28" s="379">
        <v>71</v>
      </c>
      <c r="AG28" s="380">
        <f t="shared" si="20"/>
        <v>88.75</v>
      </c>
      <c r="AH28" s="370">
        <v>380</v>
      </c>
      <c r="AI28" s="371">
        <v>379</v>
      </c>
      <c r="AJ28" s="372">
        <f t="shared" si="4"/>
        <v>99.736842105263165</v>
      </c>
      <c r="AK28" s="373"/>
      <c r="AL28" s="371"/>
      <c r="AM28" s="374">
        <v>0</v>
      </c>
      <c r="AN28" s="370"/>
      <c r="AO28" s="371"/>
      <c r="AP28" s="612">
        <v>0</v>
      </c>
      <c r="AQ28" s="373">
        <v>37</v>
      </c>
      <c r="AR28" s="371">
        <v>37</v>
      </c>
      <c r="AS28" s="374">
        <f t="shared" si="5"/>
        <v>100</v>
      </c>
      <c r="AT28" s="370">
        <v>551</v>
      </c>
      <c r="AU28" s="371">
        <v>546</v>
      </c>
      <c r="AV28" s="610">
        <f t="shared" si="6"/>
        <v>99.092558983666066</v>
      </c>
      <c r="AW28" s="373"/>
      <c r="AX28" s="371">
        <v>19</v>
      </c>
      <c r="AY28" s="377" t="e">
        <f t="shared" si="7"/>
        <v>#DIV/0!</v>
      </c>
      <c r="AZ28" s="370">
        <v>242</v>
      </c>
      <c r="BA28" s="371">
        <v>231</v>
      </c>
      <c r="BB28" s="377">
        <f t="shared" si="8"/>
        <v>95.454545454545453</v>
      </c>
      <c r="BC28" s="355">
        <f t="shared" si="9"/>
        <v>1290</v>
      </c>
      <c r="BD28" s="355">
        <f t="shared" si="10"/>
        <v>1283</v>
      </c>
      <c r="BE28" s="355">
        <f t="shared" si="11"/>
        <v>99.457364341085267</v>
      </c>
      <c r="BF28" s="373">
        <v>80</v>
      </c>
      <c r="BG28" s="370">
        <v>50</v>
      </c>
      <c r="BH28" s="357">
        <f t="shared" si="23"/>
        <v>62.5</v>
      </c>
      <c r="BI28" s="373">
        <v>379</v>
      </c>
      <c r="BJ28" s="371">
        <v>280</v>
      </c>
      <c r="BK28" s="375">
        <f t="shared" si="24"/>
        <v>73.878627968337724</v>
      </c>
      <c r="BL28" s="373"/>
      <c r="BM28" s="376"/>
      <c r="BN28" s="357"/>
      <c r="BO28" s="370"/>
      <c r="BP28" s="371"/>
      <c r="BQ28" s="375"/>
      <c r="BR28" s="373">
        <v>180</v>
      </c>
      <c r="BS28" s="370">
        <v>74</v>
      </c>
      <c r="BT28" s="377" t="e">
        <f>[2]!Tabla1[[#This Row],[Columna22]]*100/[2]!Tabla1[[#This Row],[Columna89]]</f>
        <v>#REF!</v>
      </c>
      <c r="BU28" s="373">
        <v>706</v>
      </c>
      <c r="BV28" s="371">
        <v>562</v>
      </c>
      <c r="BW28" s="375" t="e">
        <f>[2]!Tabla1[[#This Row],[Columna14]]*100/[2]!Tabla1[[#This Row],[Columna90]]</f>
        <v>#REF!</v>
      </c>
      <c r="BX28" s="373">
        <v>97</v>
      </c>
      <c r="BY28" s="371">
        <v>88</v>
      </c>
      <c r="BZ28" s="619">
        <v>90.721649484536087</v>
      </c>
      <c r="CA28" s="373">
        <v>527</v>
      </c>
      <c r="CB28" s="371">
        <v>527</v>
      </c>
      <c r="CC28" s="619">
        <v>100</v>
      </c>
      <c r="CD28" s="362">
        <f t="shared" si="12"/>
        <v>1872</v>
      </c>
      <c r="CE28" s="363">
        <f t="shared" si="13"/>
        <v>1493</v>
      </c>
      <c r="CF28" s="363">
        <f t="shared" si="15"/>
        <v>79.754273504273499</v>
      </c>
      <c r="CG28" s="373">
        <v>0</v>
      </c>
      <c r="CH28" s="371">
        <v>0</v>
      </c>
      <c r="CI28" s="371"/>
      <c r="CJ28" s="371"/>
      <c r="CK28" s="371">
        <v>0</v>
      </c>
      <c r="CL28" s="371">
        <v>0</v>
      </c>
      <c r="CM28" s="371">
        <v>0</v>
      </c>
      <c r="CN28" s="371">
        <v>0</v>
      </c>
      <c r="CO28" s="364">
        <f>SUM([1]!Tabla1[[#This Row],[Columna39]:[Columna7]])</f>
        <v>0</v>
      </c>
      <c r="CP28" s="241"/>
      <c r="CQ28" s="63"/>
      <c r="CR28" s="242"/>
      <c r="CS28" s="241"/>
      <c r="CT28" s="63"/>
      <c r="CU28" s="242"/>
      <c r="CV28" s="241"/>
      <c r="CW28" s="63"/>
      <c r="CX28" s="63"/>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246"/>
    </row>
    <row r="29" spans="1:138" s="68" customFormat="1" ht="22.5">
      <c r="A29" s="79" t="s">
        <v>346</v>
      </c>
      <c r="B29" s="80" t="s">
        <v>347</v>
      </c>
      <c r="C29" s="81" t="s">
        <v>371</v>
      </c>
      <c r="D29" s="79">
        <v>550000</v>
      </c>
      <c r="E29" s="120">
        <v>423500</v>
      </c>
      <c r="F29" s="319">
        <f t="shared" si="14"/>
        <v>77</v>
      </c>
      <c r="G29" s="241">
        <v>18420</v>
      </c>
      <c r="H29" s="63">
        <v>18421</v>
      </c>
      <c r="I29" s="326">
        <f t="shared" si="0"/>
        <v>100.00542888165037</v>
      </c>
      <c r="J29" s="119"/>
      <c r="K29" s="120"/>
      <c r="L29" s="319">
        <v>0</v>
      </c>
      <c r="M29" s="119"/>
      <c r="N29" s="120"/>
      <c r="O29" s="319">
        <v>0</v>
      </c>
      <c r="P29" s="119">
        <v>19582</v>
      </c>
      <c r="Q29" s="120">
        <v>63</v>
      </c>
      <c r="R29" s="319">
        <f t="shared" si="17"/>
        <v>0.32172403227453783</v>
      </c>
      <c r="S29" s="241">
        <v>35302</v>
      </c>
      <c r="T29" s="63">
        <v>30804</v>
      </c>
      <c r="U29" s="381">
        <f t="shared" si="1"/>
        <v>87.258512265594021</v>
      </c>
      <c r="V29" s="676">
        <v>9140</v>
      </c>
      <c r="W29" s="677">
        <v>9137</v>
      </c>
      <c r="X29" s="326">
        <f t="shared" si="18"/>
        <v>99.967177242888397</v>
      </c>
      <c r="Y29" s="676">
        <v>12115</v>
      </c>
      <c r="Z29" s="677">
        <v>12115</v>
      </c>
      <c r="AA29" s="606">
        <f t="shared" si="19"/>
        <v>100</v>
      </c>
      <c r="AB29" s="348">
        <f t="shared" si="2"/>
        <v>644559</v>
      </c>
      <c r="AC29" s="349">
        <f>+Tabla1[[#This Row],[Columna37]]+Tabla1[[#This Row],[Columna36]]+Tabla1[[#This Row],[Columna35]]+Tabla1[[#This Row],[Columna34]]+Tabla1[[#This Row],[Columna33]]+Tabla1[[#This Row],[Columna31]]+Tabla1[[#This Row],[Columna81]]+Tabla1[[#This Row],[Columna76]]</f>
        <v>494040</v>
      </c>
      <c r="AD29" s="472">
        <f t="shared" si="3"/>
        <v>76.647754511223951</v>
      </c>
      <c r="AE29" s="468">
        <v>3000</v>
      </c>
      <c r="AF29" s="379">
        <v>3000</v>
      </c>
      <c r="AG29" s="380">
        <f t="shared" si="20"/>
        <v>100</v>
      </c>
      <c r="AH29" s="370">
        <v>18764</v>
      </c>
      <c r="AI29" s="371">
        <v>18762</v>
      </c>
      <c r="AJ29" s="372">
        <f t="shared" si="4"/>
        <v>99.98934129183543</v>
      </c>
      <c r="AK29" s="373">
        <v>0</v>
      </c>
      <c r="AL29" s="371">
        <v>0</v>
      </c>
      <c r="AM29" s="374">
        <v>0</v>
      </c>
      <c r="AN29" s="370"/>
      <c r="AO29" s="371"/>
      <c r="AP29" s="612">
        <v>0</v>
      </c>
      <c r="AQ29" s="373">
        <v>18638</v>
      </c>
      <c r="AR29" s="371">
        <v>15313</v>
      </c>
      <c r="AS29" s="374">
        <f t="shared" si="5"/>
        <v>82.160103015345001</v>
      </c>
      <c r="AT29" s="370">
        <v>34698</v>
      </c>
      <c r="AU29" s="371">
        <v>34600</v>
      </c>
      <c r="AV29" s="610">
        <f t="shared" si="6"/>
        <v>99.717562971929212</v>
      </c>
      <c r="AW29" s="373">
        <v>9143</v>
      </c>
      <c r="AX29" s="371">
        <v>6577</v>
      </c>
      <c r="AY29" s="377">
        <f t="shared" si="7"/>
        <v>71.934813518538775</v>
      </c>
      <c r="AZ29" s="370">
        <v>38502</v>
      </c>
      <c r="BA29" s="371">
        <v>37506</v>
      </c>
      <c r="BB29" s="377">
        <f t="shared" si="8"/>
        <v>97.413121396291103</v>
      </c>
      <c r="BC29" s="355">
        <f t="shared" si="9"/>
        <v>122745</v>
      </c>
      <c r="BD29" s="355">
        <f t="shared" si="10"/>
        <v>115758</v>
      </c>
      <c r="BE29" s="355">
        <f t="shared" si="11"/>
        <v>94.307711108395452</v>
      </c>
      <c r="BF29" s="373">
        <v>3000</v>
      </c>
      <c r="BG29" s="370">
        <v>3000</v>
      </c>
      <c r="BH29" s="357">
        <f t="shared" si="23"/>
        <v>100</v>
      </c>
      <c r="BI29" s="373">
        <v>14512</v>
      </c>
      <c r="BJ29" s="371">
        <v>13649</v>
      </c>
      <c r="BK29" s="375">
        <f t="shared" si="24"/>
        <v>94.053197353914001</v>
      </c>
      <c r="BL29" s="373">
        <v>3799</v>
      </c>
      <c r="BM29" s="376">
        <v>3154</v>
      </c>
      <c r="BN29" s="357" t="e">
        <f>[2]!Tabla1[[#This Row],[Columna27]]*100/[2]!Tabla1[[#This Row],[Columna84]]</f>
        <v>#REF!</v>
      </c>
      <c r="BO29" s="370"/>
      <c r="BP29" s="371"/>
      <c r="BQ29" s="375"/>
      <c r="BR29" s="373">
        <v>16344</v>
      </c>
      <c r="BS29" s="370">
        <v>16344</v>
      </c>
      <c r="BT29" s="377" t="e">
        <f>[2]!Tabla1[[#This Row],[Columna22]]*100/[2]!Tabla1[[#This Row],[Columna89]]</f>
        <v>#REF!</v>
      </c>
      <c r="BU29" s="373">
        <v>30608</v>
      </c>
      <c r="BV29" s="371">
        <v>29272</v>
      </c>
      <c r="BW29" s="375" t="e">
        <f>[2]!Tabla1[[#This Row],[Columna14]]*100/[2]!Tabla1[[#This Row],[Columna90]]</f>
        <v>#REF!</v>
      </c>
      <c r="BX29" s="373">
        <v>9584</v>
      </c>
      <c r="BY29" s="371">
        <v>8415</v>
      </c>
      <c r="BZ29" s="619">
        <v>87.802587646076788</v>
      </c>
      <c r="CA29" s="373">
        <v>39114</v>
      </c>
      <c r="CB29" s="371">
        <v>37587</v>
      </c>
      <c r="CC29" s="619">
        <v>96.096026998005826</v>
      </c>
      <c r="CD29" s="362">
        <f t="shared" si="12"/>
        <v>107377</v>
      </c>
      <c r="CE29" s="363">
        <f t="shared" si="13"/>
        <v>103006</v>
      </c>
      <c r="CF29" s="363">
        <f t="shared" si="15"/>
        <v>95.929295845479018</v>
      </c>
      <c r="CG29" s="373">
        <v>12500</v>
      </c>
      <c r="CH29" s="371">
        <v>14706</v>
      </c>
      <c r="CI29" s="371">
        <v>3603</v>
      </c>
      <c r="CJ29" s="371"/>
      <c r="CK29" s="371">
        <v>15313</v>
      </c>
      <c r="CL29" s="371">
        <v>32224</v>
      </c>
      <c r="CM29" s="371">
        <v>9488</v>
      </c>
      <c r="CN29" s="371">
        <v>38863</v>
      </c>
      <c r="CO29" s="364">
        <f>SUM([1]!Tabla1[[#This Row],[Columna39]:[Columna7]])</f>
        <v>126697</v>
      </c>
      <c r="CP29" s="241"/>
      <c r="CQ29" s="63"/>
      <c r="CR29" s="242"/>
      <c r="CS29" s="241"/>
      <c r="CT29" s="63"/>
      <c r="CU29" s="242"/>
      <c r="CV29" s="241"/>
      <c r="CW29" s="63"/>
      <c r="CX29" s="63"/>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246"/>
    </row>
    <row r="30" spans="1:138" s="68" customFormat="1" ht="22.5">
      <c r="A30" s="79" t="s">
        <v>348</v>
      </c>
      <c r="B30" s="80" t="s">
        <v>349</v>
      </c>
      <c r="C30" s="81" t="s">
        <v>371</v>
      </c>
      <c r="D30" s="79">
        <v>450000</v>
      </c>
      <c r="E30" s="120">
        <v>342000</v>
      </c>
      <c r="F30" s="319">
        <f t="shared" si="14"/>
        <v>76</v>
      </c>
      <c r="G30" s="241">
        <v>2841</v>
      </c>
      <c r="H30" s="63">
        <v>2840</v>
      </c>
      <c r="I30" s="326">
        <f t="shared" si="0"/>
        <v>99.964801126363952</v>
      </c>
      <c r="J30" s="119"/>
      <c r="K30" s="120"/>
      <c r="L30" s="319">
        <v>0</v>
      </c>
      <c r="M30" s="119"/>
      <c r="N30" s="120"/>
      <c r="O30" s="319">
        <v>0</v>
      </c>
      <c r="P30" s="119">
        <v>3306</v>
      </c>
      <c r="Q30" s="120">
        <v>3252</v>
      </c>
      <c r="R30" s="319">
        <f t="shared" si="17"/>
        <v>98.366606170598914</v>
      </c>
      <c r="S30" s="241">
        <v>5030</v>
      </c>
      <c r="T30" s="63">
        <v>5029</v>
      </c>
      <c r="U30" s="381">
        <f t="shared" si="1"/>
        <v>99.980119284294233</v>
      </c>
      <c r="V30" s="676">
        <v>1110</v>
      </c>
      <c r="W30" s="677">
        <v>1104</v>
      </c>
      <c r="X30" s="326">
        <f t="shared" si="18"/>
        <v>99.459459459459453</v>
      </c>
      <c r="Y30" s="676">
        <v>1998</v>
      </c>
      <c r="Z30" s="677">
        <v>1987</v>
      </c>
      <c r="AA30" s="606">
        <f t="shared" si="19"/>
        <v>99.449449449449446</v>
      </c>
      <c r="AB30" s="348">
        <f t="shared" si="2"/>
        <v>464285</v>
      </c>
      <c r="AC30" s="349">
        <f>+Tabla1[[#This Row],[Columna37]]+Tabla1[[#This Row],[Columna36]]+Tabla1[[#This Row],[Columna35]]+Tabla1[[#This Row],[Columna34]]+Tabla1[[#This Row],[Columna33]]+Tabla1[[#This Row],[Columna31]]+Tabla1[[#This Row],[Columna81]]+Tabla1[[#This Row],[Columna76]]</f>
        <v>356212</v>
      </c>
      <c r="AD30" s="472">
        <f t="shared" si="3"/>
        <v>76.722702650311774</v>
      </c>
      <c r="AE30" s="468">
        <v>4500</v>
      </c>
      <c r="AF30" s="379">
        <v>3619</v>
      </c>
      <c r="AG30" s="380">
        <f t="shared" si="20"/>
        <v>80.422222222222217</v>
      </c>
      <c r="AH30" s="370">
        <v>2040</v>
      </c>
      <c r="AI30" s="371">
        <v>2039</v>
      </c>
      <c r="AJ30" s="372">
        <f t="shared" si="4"/>
        <v>99.950980392156865</v>
      </c>
      <c r="AK30" s="373"/>
      <c r="AL30" s="371"/>
      <c r="AM30" s="374">
        <v>0</v>
      </c>
      <c r="AN30" s="370"/>
      <c r="AO30" s="371"/>
      <c r="AP30" s="612">
        <v>0</v>
      </c>
      <c r="AQ30" s="373">
        <v>3436</v>
      </c>
      <c r="AR30" s="371">
        <v>3714</v>
      </c>
      <c r="AS30" s="374">
        <f t="shared" si="5"/>
        <v>108.09080325960419</v>
      </c>
      <c r="AT30" s="370">
        <v>6640</v>
      </c>
      <c r="AU30" s="371">
        <v>6640</v>
      </c>
      <c r="AV30" s="610">
        <f t="shared" si="6"/>
        <v>100</v>
      </c>
      <c r="AW30" s="373">
        <v>1103</v>
      </c>
      <c r="AX30" s="371">
        <v>1103</v>
      </c>
      <c r="AY30" s="377">
        <f t="shared" si="7"/>
        <v>100</v>
      </c>
      <c r="AZ30" s="370">
        <v>7356</v>
      </c>
      <c r="BA30" s="371">
        <v>7353</v>
      </c>
      <c r="BB30" s="377">
        <f t="shared" si="8"/>
        <v>99.959216965742257</v>
      </c>
      <c r="BC30" s="355">
        <f t="shared" si="9"/>
        <v>25075</v>
      </c>
      <c r="BD30" s="355">
        <f t="shared" si="10"/>
        <v>24468</v>
      </c>
      <c r="BE30" s="355">
        <f t="shared" si="11"/>
        <v>97.579262213359925</v>
      </c>
      <c r="BF30" s="373">
        <v>4500</v>
      </c>
      <c r="BG30" s="370">
        <v>4500</v>
      </c>
      <c r="BH30" s="357">
        <f t="shared" si="23"/>
        <v>100</v>
      </c>
      <c r="BI30" s="373">
        <v>1609</v>
      </c>
      <c r="BJ30" s="371">
        <v>1435</v>
      </c>
      <c r="BK30" s="375">
        <f t="shared" si="24"/>
        <v>89.185829707893106</v>
      </c>
      <c r="BL30" s="373"/>
      <c r="BM30" s="376"/>
      <c r="BN30" s="357"/>
      <c r="BO30" s="370"/>
      <c r="BP30" s="371"/>
      <c r="BQ30" s="375"/>
      <c r="BR30" s="373">
        <v>3343</v>
      </c>
      <c r="BS30" s="370">
        <v>3343</v>
      </c>
      <c r="BT30" s="377" t="e">
        <f>[2]!Tabla1[[#This Row],[Columna22]]*100/[2]!Tabla1[[#This Row],[Columna89]]</f>
        <v>#REF!</v>
      </c>
      <c r="BU30" s="373">
        <v>4655</v>
      </c>
      <c r="BV30" s="371">
        <v>4643</v>
      </c>
      <c r="BW30" s="375" t="e">
        <f>[2]!Tabla1[[#This Row],[Columna14]]*100/[2]!Tabla1[[#This Row],[Columna90]]</f>
        <v>#REF!</v>
      </c>
      <c r="BX30" s="373">
        <v>1298</v>
      </c>
      <c r="BY30" s="371">
        <v>1298</v>
      </c>
      <c r="BZ30" s="619">
        <v>100</v>
      </c>
      <c r="CA30" s="373">
        <v>6995</v>
      </c>
      <c r="CB30" s="371">
        <v>6431</v>
      </c>
      <c r="CC30" s="619">
        <v>91.937097927090775</v>
      </c>
      <c r="CD30" s="362">
        <f t="shared" si="12"/>
        <v>21102</v>
      </c>
      <c r="CE30" s="363">
        <f t="shared" si="13"/>
        <v>20352</v>
      </c>
      <c r="CF30" s="363">
        <f t="shared" si="15"/>
        <v>96.445834518055165</v>
      </c>
      <c r="CG30" s="373">
        <v>4500</v>
      </c>
      <c r="CH30" s="371">
        <v>1835</v>
      </c>
      <c r="CI30" s="371"/>
      <c r="CJ30" s="371"/>
      <c r="CK30" s="371">
        <v>3721</v>
      </c>
      <c r="CL30" s="371">
        <v>2139</v>
      </c>
      <c r="CM30" s="371">
        <v>1126</v>
      </c>
      <c r="CN30" s="371">
        <v>6951</v>
      </c>
      <c r="CO30" s="364">
        <f>SUM([1]!Tabla1[[#This Row],[Columna39]:[Columna7]])</f>
        <v>20272</v>
      </c>
      <c r="CP30" s="241"/>
      <c r="CQ30" s="63"/>
      <c r="CR30" s="242"/>
      <c r="CS30" s="241"/>
      <c r="CT30" s="63"/>
      <c r="CU30" s="242"/>
      <c r="CV30" s="241"/>
      <c r="CW30" s="63"/>
      <c r="CX30" s="63"/>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246"/>
    </row>
    <row r="31" spans="1:138" s="68" customFormat="1" ht="45">
      <c r="A31" s="79" t="s">
        <v>350</v>
      </c>
      <c r="B31" s="80" t="s">
        <v>351</v>
      </c>
      <c r="C31" s="81" t="s">
        <v>371</v>
      </c>
      <c r="D31" s="119">
        <v>440</v>
      </c>
      <c r="E31" s="120">
        <v>440</v>
      </c>
      <c r="F31" s="319">
        <f t="shared" si="14"/>
        <v>100</v>
      </c>
      <c r="G31" s="241">
        <v>385</v>
      </c>
      <c r="H31" s="63">
        <v>385</v>
      </c>
      <c r="I31" s="326">
        <f t="shared" si="0"/>
        <v>100</v>
      </c>
      <c r="J31" s="119">
        <v>462</v>
      </c>
      <c r="K31" s="120">
        <v>460</v>
      </c>
      <c r="L31" s="319">
        <f t="shared" si="16"/>
        <v>99.567099567099561</v>
      </c>
      <c r="M31" s="119">
        <v>68</v>
      </c>
      <c r="N31" s="120">
        <v>65</v>
      </c>
      <c r="O31" s="319">
        <f t="shared" si="25"/>
        <v>95.588235294117652</v>
      </c>
      <c r="P31" s="119">
        <v>423</v>
      </c>
      <c r="Q31" s="120">
        <v>264</v>
      </c>
      <c r="R31" s="319">
        <f t="shared" si="17"/>
        <v>62.411347517730498</v>
      </c>
      <c r="S31" s="241">
        <v>290</v>
      </c>
      <c r="T31" s="63">
        <v>290</v>
      </c>
      <c r="U31" s="381">
        <f t="shared" si="1"/>
        <v>100</v>
      </c>
      <c r="V31" s="676">
        <v>300</v>
      </c>
      <c r="W31" s="677">
        <v>291</v>
      </c>
      <c r="X31" s="326">
        <f t="shared" si="18"/>
        <v>97</v>
      </c>
      <c r="Y31" s="676"/>
      <c r="Z31" s="677"/>
      <c r="AA31" s="606">
        <v>0</v>
      </c>
      <c r="AB31" s="348">
        <f t="shared" si="2"/>
        <v>2368</v>
      </c>
      <c r="AC31" s="349">
        <f>+Tabla1[[#This Row],[Columna37]]+Tabla1[[#This Row],[Columna36]]+Tabla1[[#This Row],[Columna35]]+Tabla1[[#This Row],[Columna34]]+Tabla1[[#This Row],[Columna33]]+Tabla1[[#This Row],[Columna31]]+Tabla1[[#This Row],[Columna81]]+Tabla1[[#This Row],[Columna76]]</f>
        <v>2195</v>
      </c>
      <c r="AD31" s="472">
        <f t="shared" si="3"/>
        <v>92.694256756756758</v>
      </c>
      <c r="AE31" s="466"/>
      <c r="AF31" s="366"/>
      <c r="AG31" s="311">
        <v>0</v>
      </c>
      <c r="AH31" s="370">
        <v>200</v>
      </c>
      <c r="AI31" s="371">
        <v>200</v>
      </c>
      <c r="AJ31" s="372">
        <f t="shared" si="4"/>
        <v>100</v>
      </c>
      <c r="AK31" s="373">
        <v>550</v>
      </c>
      <c r="AL31" s="371">
        <v>899</v>
      </c>
      <c r="AM31" s="374">
        <f t="shared" si="21"/>
        <v>61.179087875417132</v>
      </c>
      <c r="AN31" s="370">
        <v>170</v>
      </c>
      <c r="AO31" s="371">
        <v>162</v>
      </c>
      <c r="AP31" s="612">
        <f t="shared" si="22"/>
        <v>95.294117647058826</v>
      </c>
      <c r="AQ31" s="373">
        <v>320</v>
      </c>
      <c r="AR31" s="371">
        <v>272</v>
      </c>
      <c r="AS31" s="374">
        <f t="shared" si="5"/>
        <v>85</v>
      </c>
      <c r="AT31" s="370">
        <v>412</v>
      </c>
      <c r="AU31" s="371">
        <v>411</v>
      </c>
      <c r="AV31" s="610">
        <f t="shared" si="6"/>
        <v>99.757281553398059</v>
      </c>
      <c r="AW31" s="373">
        <v>307</v>
      </c>
      <c r="AX31" s="371">
        <v>307</v>
      </c>
      <c r="AY31" s="377">
        <f t="shared" si="7"/>
        <v>100</v>
      </c>
      <c r="AZ31" s="370">
        <v>400</v>
      </c>
      <c r="BA31" s="371">
        <v>380</v>
      </c>
      <c r="BB31" s="377">
        <f t="shared" si="8"/>
        <v>95</v>
      </c>
      <c r="BC31" s="355">
        <f t="shared" si="9"/>
        <v>2359</v>
      </c>
      <c r="BD31" s="355">
        <f t="shared" si="10"/>
        <v>2631</v>
      </c>
      <c r="BE31" s="355">
        <f t="shared" si="11"/>
        <v>111.53030945315811</v>
      </c>
      <c r="BF31" s="373"/>
      <c r="BG31" s="370"/>
      <c r="BH31" s="357"/>
      <c r="BI31" s="373">
        <v>214</v>
      </c>
      <c r="BJ31" s="371">
        <v>199</v>
      </c>
      <c r="BK31" s="375">
        <f t="shared" si="24"/>
        <v>92.99065420560747</v>
      </c>
      <c r="BL31" s="373">
        <v>1370</v>
      </c>
      <c r="BM31" s="376">
        <v>940</v>
      </c>
      <c r="BN31" s="357" t="e">
        <f>[2]!Tabla1[[#This Row],[Columna27]]*100/[2]!Tabla1[[#This Row],[Columna84]]</f>
        <v>#REF!</v>
      </c>
      <c r="BO31" s="370">
        <v>167</v>
      </c>
      <c r="BP31" s="371">
        <v>136</v>
      </c>
      <c r="BQ31" s="375" t="e">
        <f>[2]!Tabla1[[#This Row],[Columna24]]*100/[2]!Tabla1[[#This Row],[Columna86]]</f>
        <v>#REF!</v>
      </c>
      <c r="BR31" s="373">
        <v>267</v>
      </c>
      <c r="BS31" s="370">
        <v>266</v>
      </c>
      <c r="BT31" s="377" t="e">
        <f>[2]!Tabla1[[#This Row],[Columna22]]*100/[2]!Tabla1[[#This Row],[Columna89]]</f>
        <v>#REF!</v>
      </c>
      <c r="BU31" s="373">
        <v>463</v>
      </c>
      <c r="BV31" s="371">
        <v>259</v>
      </c>
      <c r="BW31" s="375" t="e">
        <f>[2]!Tabla1[[#This Row],[Columna14]]*100/[2]!Tabla1[[#This Row],[Columna90]]</f>
        <v>#REF!</v>
      </c>
      <c r="BX31" s="373">
        <v>392</v>
      </c>
      <c r="BY31" s="371">
        <v>392</v>
      </c>
      <c r="BZ31" s="619">
        <v>100</v>
      </c>
      <c r="CA31" s="373">
        <v>760</v>
      </c>
      <c r="CB31" s="371">
        <v>440</v>
      </c>
      <c r="CC31" s="619">
        <v>57.89473684210526</v>
      </c>
      <c r="CD31" s="362">
        <f t="shared" si="12"/>
        <v>3241</v>
      </c>
      <c r="CE31" s="363">
        <f t="shared" si="13"/>
        <v>2240</v>
      </c>
      <c r="CF31" s="363">
        <f t="shared" si="15"/>
        <v>69.114470842332608</v>
      </c>
      <c r="CG31" s="373"/>
      <c r="CH31" s="371">
        <v>177</v>
      </c>
      <c r="CI31" s="371">
        <v>1396</v>
      </c>
      <c r="CJ31" s="371">
        <v>460</v>
      </c>
      <c r="CK31" s="371">
        <v>262</v>
      </c>
      <c r="CL31" s="371">
        <v>522</v>
      </c>
      <c r="CM31" s="371">
        <v>308</v>
      </c>
      <c r="CN31" s="371">
        <v>280</v>
      </c>
      <c r="CO31" s="364">
        <f>SUM([1]!Tabla1[[#This Row],[Columna39]:[Columna7]])</f>
        <v>3405</v>
      </c>
      <c r="CP31" s="241"/>
      <c r="CQ31" s="63"/>
      <c r="CR31" s="242"/>
      <c r="CS31" s="241"/>
      <c r="CT31" s="63"/>
      <c r="CU31" s="242"/>
      <c r="CV31" s="241"/>
      <c r="CW31" s="63"/>
      <c r="CX31" s="63"/>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246"/>
    </row>
    <row r="32" spans="1:138" s="68" customFormat="1" ht="33.75">
      <c r="A32" s="79" t="s">
        <v>352</v>
      </c>
      <c r="B32" s="80" t="s">
        <v>353</v>
      </c>
      <c r="C32" s="81" t="s">
        <v>371</v>
      </c>
      <c r="D32" s="79">
        <v>0</v>
      </c>
      <c r="E32" s="120">
        <v>0</v>
      </c>
      <c r="F32" s="319">
        <v>0</v>
      </c>
      <c r="G32" s="241">
        <v>62</v>
      </c>
      <c r="H32" s="63">
        <v>62</v>
      </c>
      <c r="I32" s="326">
        <f t="shared" si="0"/>
        <v>100</v>
      </c>
      <c r="J32" s="119">
        <v>99</v>
      </c>
      <c r="K32" s="120">
        <v>99</v>
      </c>
      <c r="L32" s="319">
        <f t="shared" si="16"/>
        <v>100</v>
      </c>
      <c r="M32" s="119">
        <v>125</v>
      </c>
      <c r="N32" s="120">
        <v>121</v>
      </c>
      <c r="O32" s="319">
        <f t="shared" si="25"/>
        <v>96.8</v>
      </c>
      <c r="P32" s="119">
        <v>91</v>
      </c>
      <c r="Q32" s="120">
        <v>48</v>
      </c>
      <c r="R32" s="319">
        <f t="shared" si="17"/>
        <v>52.747252747252745</v>
      </c>
      <c r="S32" s="241">
        <v>142</v>
      </c>
      <c r="T32" s="63">
        <v>124</v>
      </c>
      <c r="U32" s="381">
        <f t="shared" si="1"/>
        <v>87.323943661971825</v>
      </c>
      <c r="V32" s="676">
        <v>40</v>
      </c>
      <c r="W32" s="677">
        <v>35</v>
      </c>
      <c r="X32" s="326">
        <f t="shared" si="18"/>
        <v>87.5</v>
      </c>
      <c r="Y32" s="676">
        <v>23</v>
      </c>
      <c r="Z32" s="677">
        <v>21</v>
      </c>
      <c r="AA32" s="606">
        <f t="shared" si="19"/>
        <v>91.304347826086953</v>
      </c>
      <c r="AB32" s="348">
        <f t="shared" si="2"/>
        <v>582</v>
      </c>
      <c r="AC32" s="349">
        <f>+Tabla1[[#This Row],[Columna37]]+Tabla1[[#This Row],[Columna36]]+Tabla1[[#This Row],[Columna35]]+Tabla1[[#This Row],[Columna34]]+Tabla1[[#This Row],[Columna33]]+Tabla1[[#This Row],[Columna31]]+Tabla1[[#This Row],[Columna81]]+Tabla1[[#This Row],[Columna76]]</f>
        <v>510</v>
      </c>
      <c r="AD32" s="472">
        <f t="shared" si="3"/>
        <v>87.628865979381445</v>
      </c>
      <c r="AE32" s="468">
        <v>960</v>
      </c>
      <c r="AF32" s="379">
        <v>960</v>
      </c>
      <c r="AG32" s="380">
        <f t="shared" si="20"/>
        <v>100</v>
      </c>
      <c r="AH32" s="370">
        <v>61</v>
      </c>
      <c r="AI32" s="371">
        <v>60</v>
      </c>
      <c r="AJ32" s="372">
        <f t="shared" si="4"/>
        <v>98.360655737704917</v>
      </c>
      <c r="AK32" s="373">
        <v>75</v>
      </c>
      <c r="AL32" s="371">
        <v>125</v>
      </c>
      <c r="AM32" s="374">
        <f t="shared" si="21"/>
        <v>60</v>
      </c>
      <c r="AN32" s="370">
        <v>25</v>
      </c>
      <c r="AO32" s="371">
        <v>25</v>
      </c>
      <c r="AP32" s="612">
        <f t="shared" si="22"/>
        <v>100</v>
      </c>
      <c r="AQ32" s="373">
        <v>86</v>
      </c>
      <c r="AR32" s="371">
        <v>50</v>
      </c>
      <c r="AS32" s="374">
        <f t="shared" si="5"/>
        <v>58.139534883720927</v>
      </c>
      <c r="AT32" s="370">
        <v>31</v>
      </c>
      <c r="AU32" s="371">
        <v>31</v>
      </c>
      <c r="AV32" s="610">
        <f t="shared" si="6"/>
        <v>100</v>
      </c>
      <c r="AW32" s="373">
        <v>49</v>
      </c>
      <c r="AX32" s="371">
        <v>40</v>
      </c>
      <c r="AY32" s="377">
        <f t="shared" si="7"/>
        <v>81.632653061224488</v>
      </c>
      <c r="AZ32" s="370">
        <v>132</v>
      </c>
      <c r="BA32" s="371">
        <v>128</v>
      </c>
      <c r="BB32" s="377">
        <f t="shared" si="8"/>
        <v>96.969696969696969</v>
      </c>
      <c r="BC32" s="355">
        <f t="shared" si="9"/>
        <v>1419</v>
      </c>
      <c r="BD32" s="355">
        <f t="shared" si="10"/>
        <v>1419</v>
      </c>
      <c r="BE32" s="355">
        <f t="shared" si="11"/>
        <v>100</v>
      </c>
      <c r="BF32" s="373"/>
      <c r="BG32" s="370">
        <v>1000</v>
      </c>
      <c r="BH32" s="357"/>
      <c r="BI32" s="373">
        <v>44</v>
      </c>
      <c r="BJ32" s="371">
        <v>20</v>
      </c>
      <c r="BK32" s="375">
        <f t="shared" si="24"/>
        <v>45.454545454545453</v>
      </c>
      <c r="BL32" s="373">
        <v>225</v>
      </c>
      <c r="BM32" s="376">
        <v>163</v>
      </c>
      <c r="BN32" s="357" t="e">
        <f>[2]!Tabla1[[#This Row],[Columna27]]*100/[2]!Tabla1[[#This Row],[Columna84]]</f>
        <v>#REF!</v>
      </c>
      <c r="BO32" s="370">
        <v>36</v>
      </c>
      <c r="BP32" s="371">
        <v>24</v>
      </c>
      <c r="BQ32" s="375" t="e">
        <f>[2]!Tabla1[[#This Row],[Columna24]]*100/[2]!Tabla1[[#This Row],[Columna86]]</f>
        <v>#REF!</v>
      </c>
      <c r="BR32" s="373">
        <v>58</v>
      </c>
      <c r="BS32" s="370">
        <v>34</v>
      </c>
      <c r="BT32" s="377" t="e">
        <f>[2]!Tabla1[[#This Row],[Columna22]]*100/[2]!Tabla1[[#This Row],[Columna89]]</f>
        <v>#REF!</v>
      </c>
      <c r="BU32" s="373">
        <v>215</v>
      </c>
      <c r="BV32" s="371">
        <v>94</v>
      </c>
      <c r="BW32" s="375" t="e">
        <f>[2]!Tabla1[[#This Row],[Columna14]]*100/[2]!Tabla1[[#This Row],[Columna90]]</f>
        <v>#REF!</v>
      </c>
      <c r="BX32" s="373">
        <v>49</v>
      </c>
      <c r="BY32" s="371">
        <v>8</v>
      </c>
      <c r="BZ32" s="619">
        <v>16.326530612244898</v>
      </c>
      <c r="CA32" s="373">
        <v>47</v>
      </c>
      <c r="CB32" s="371">
        <v>20</v>
      </c>
      <c r="CC32" s="619">
        <v>42.553191489361701</v>
      </c>
      <c r="CD32" s="362">
        <f t="shared" si="12"/>
        <v>625</v>
      </c>
      <c r="CE32" s="363">
        <f t="shared" si="13"/>
        <v>1355</v>
      </c>
      <c r="CF32" s="363">
        <f t="shared" si="15"/>
        <v>216.8</v>
      </c>
      <c r="CG32" s="373">
        <v>5800</v>
      </c>
      <c r="CH32" s="371">
        <v>40</v>
      </c>
      <c r="CI32" s="371">
        <v>192</v>
      </c>
      <c r="CJ32" s="371">
        <v>280</v>
      </c>
      <c r="CK32" s="371">
        <v>58</v>
      </c>
      <c r="CL32" s="371">
        <v>91</v>
      </c>
      <c r="CM32" s="371">
        <v>49</v>
      </c>
      <c r="CN32" s="371">
        <v>45</v>
      </c>
      <c r="CO32" s="364">
        <f>SUM([1]!Tabla1[[#This Row],[Columna39]:[Columna7]])</f>
        <v>6555</v>
      </c>
      <c r="CP32" s="241"/>
      <c r="CQ32" s="63"/>
      <c r="CR32" s="242"/>
      <c r="CS32" s="241"/>
      <c r="CT32" s="63"/>
      <c r="CU32" s="242"/>
      <c r="CV32" s="241"/>
      <c r="CW32" s="63"/>
      <c r="CX32" s="63"/>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246"/>
    </row>
    <row r="33" spans="1:138" s="68" customFormat="1" ht="22.5">
      <c r="A33" s="79" t="s">
        <v>354</v>
      </c>
      <c r="B33" s="80" t="s">
        <v>355</v>
      </c>
      <c r="C33" s="81" t="s">
        <v>371</v>
      </c>
      <c r="D33" s="79">
        <v>0</v>
      </c>
      <c r="E33" s="120">
        <v>0</v>
      </c>
      <c r="F33" s="319">
        <v>0</v>
      </c>
      <c r="G33" s="148">
        <v>5108</v>
      </c>
      <c r="H33" s="147">
        <v>5108</v>
      </c>
      <c r="I33" s="325">
        <f t="shared" si="0"/>
        <v>100</v>
      </c>
      <c r="J33" s="119"/>
      <c r="K33" s="120"/>
      <c r="L33" s="319">
        <v>0</v>
      </c>
      <c r="M33" s="119"/>
      <c r="N33" s="120"/>
      <c r="O33" s="319">
        <v>0</v>
      </c>
      <c r="P33" s="119">
        <v>2458</v>
      </c>
      <c r="Q33" s="120">
        <v>1322</v>
      </c>
      <c r="R33" s="319">
        <f t="shared" si="17"/>
        <v>53.783563873067536</v>
      </c>
      <c r="S33" s="148">
        <v>7534</v>
      </c>
      <c r="T33" s="147">
        <v>7534</v>
      </c>
      <c r="U33" s="369">
        <f t="shared" si="1"/>
        <v>100</v>
      </c>
      <c r="V33" s="356">
        <v>700</v>
      </c>
      <c r="W33" s="358">
        <v>621</v>
      </c>
      <c r="X33" s="325">
        <f t="shared" si="18"/>
        <v>88.714285714285708</v>
      </c>
      <c r="Y33" s="356"/>
      <c r="Z33" s="358"/>
      <c r="AA33" s="605">
        <v>0</v>
      </c>
      <c r="AB33" s="348">
        <f t="shared" si="2"/>
        <v>15800</v>
      </c>
      <c r="AC33" s="349">
        <f>+Tabla1[[#This Row],[Columna37]]+Tabla1[[#This Row],[Columna36]]+Tabla1[[#This Row],[Columna35]]+Tabla1[[#This Row],[Columna34]]+Tabla1[[#This Row],[Columna33]]+Tabla1[[#This Row],[Columna31]]+Tabla1[[#This Row],[Columna81]]+Tabla1[[#This Row],[Columna76]]</f>
        <v>14585</v>
      </c>
      <c r="AD33" s="472">
        <f t="shared" si="3"/>
        <v>92.310126582278485</v>
      </c>
      <c r="AE33" s="373"/>
      <c r="AF33" s="371"/>
      <c r="AG33" s="374">
        <v>0</v>
      </c>
      <c r="AH33" s="370">
        <v>4341</v>
      </c>
      <c r="AI33" s="371">
        <v>4339</v>
      </c>
      <c r="AJ33" s="372">
        <f t="shared" si="4"/>
        <v>99.9539276664363</v>
      </c>
      <c r="AK33" s="373">
        <v>0</v>
      </c>
      <c r="AL33" s="371">
        <v>0</v>
      </c>
      <c r="AM33" s="374">
        <v>0</v>
      </c>
      <c r="AN33" s="370"/>
      <c r="AO33" s="371">
        <v>0</v>
      </c>
      <c r="AP33" s="612">
        <v>0</v>
      </c>
      <c r="AQ33" s="373">
        <v>1232</v>
      </c>
      <c r="AR33" s="371">
        <v>1118</v>
      </c>
      <c r="AS33" s="374">
        <f t="shared" si="5"/>
        <v>90.746753246753244</v>
      </c>
      <c r="AT33" s="370">
        <v>4600</v>
      </c>
      <c r="AU33" s="371">
        <v>4557</v>
      </c>
      <c r="AV33" s="610">
        <f t="shared" si="6"/>
        <v>99.065217391304344</v>
      </c>
      <c r="AW33" s="373">
        <v>1132</v>
      </c>
      <c r="AX33" s="371">
        <v>93</v>
      </c>
      <c r="AY33" s="377">
        <f t="shared" si="7"/>
        <v>8.2155477031802118</v>
      </c>
      <c r="AZ33" s="370">
        <v>3839</v>
      </c>
      <c r="BA33" s="371">
        <v>3074</v>
      </c>
      <c r="BB33" s="377">
        <f t="shared" si="8"/>
        <v>80.072935660328213</v>
      </c>
      <c r="BC33" s="355">
        <f t="shared" si="9"/>
        <v>15144</v>
      </c>
      <c r="BD33" s="355">
        <f t="shared" si="10"/>
        <v>13181</v>
      </c>
      <c r="BE33" s="355">
        <f t="shared" si="11"/>
        <v>87.037770734284209</v>
      </c>
      <c r="BF33" s="373"/>
      <c r="BG33" s="370"/>
      <c r="BH33" s="357"/>
      <c r="BI33" s="373">
        <v>6610</v>
      </c>
      <c r="BJ33" s="371">
        <v>2770</v>
      </c>
      <c r="BK33" s="375">
        <f t="shared" si="24"/>
        <v>41.906202723146748</v>
      </c>
      <c r="BL33" s="373"/>
      <c r="BM33" s="376"/>
      <c r="BN33" s="357"/>
      <c r="BO33" s="370"/>
      <c r="BP33" s="371">
        <v>0</v>
      </c>
      <c r="BQ33" s="375"/>
      <c r="BR33" s="373">
        <v>1340</v>
      </c>
      <c r="BS33" s="370">
        <v>1216</v>
      </c>
      <c r="BT33" s="377" t="e">
        <f>[2]!Tabla1[[#This Row],[Columna22]]*100/[2]!Tabla1[[#This Row],[Columna89]]</f>
        <v>#REF!</v>
      </c>
      <c r="BU33" s="373">
        <v>4608</v>
      </c>
      <c r="BV33" s="371">
        <v>3414</v>
      </c>
      <c r="BW33" s="375" t="e">
        <f>[2]!Tabla1[[#This Row],[Columna14]]*100/[2]!Tabla1[[#This Row],[Columna90]]</f>
        <v>#REF!</v>
      </c>
      <c r="BX33" s="373">
        <v>1159</v>
      </c>
      <c r="BY33" s="371">
        <v>195</v>
      </c>
      <c r="BZ33" s="619">
        <v>16.824849007765316</v>
      </c>
      <c r="CA33" s="373">
        <v>7740</v>
      </c>
      <c r="CB33" s="371">
        <v>6894</v>
      </c>
      <c r="CC33" s="619">
        <v>89.069767441860463</v>
      </c>
      <c r="CD33" s="362">
        <f t="shared" si="12"/>
        <v>20298</v>
      </c>
      <c r="CE33" s="363">
        <f t="shared" si="13"/>
        <v>14294</v>
      </c>
      <c r="CF33" s="363">
        <f t="shared" si="15"/>
        <v>70.42073110651296</v>
      </c>
      <c r="CG33" s="373"/>
      <c r="CH33" s="371">
        <v>1075</v>
      </c>
      <c r="CI33" s="371"/>
      <c r="CJ33" s="371">
        <v>80</v>
      </c>
      <c r="CK33" s="371">
        <v>1340</v>
      </c>
      <c r="CL33" s="371">
        <v>2560</v>
      </c>
      <c r="CM33" s="371">
        <v>0</v>
      </c>
      <c r="CN33" s="371">
        <v>2822</v>
      </c>
      <c r="CO33" s="364">
        <f>SUM([1]!Tabla1[[#This Row],[Columna39]:[Columna7]])</f>
        <v>7877</v>
      </c>
      <c r="CP33" s="89" t="s">
        <v>9</v>
      </c>
      <c r="CQ33" s="61" t="s">
        <v>9</v>
      </c>
      <c r="CR33" s="236" t="s">
        <v>9</v>
      </c>
      <c r="CS33" s="89"/>
      <c r="CT33" s="61"/>
      <c r="CU33" s="236" t="s">
        <v>9</v>
      </c>
      <c r="CV33" s="89"/>
      <c r="CW33" s="61"/>
      <c r="CX33" s="61"/>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246"/>
    </row>
    <row r="34" spans="1:138" s="68" customFormat="1" ht="33.75">
      <c r="A34" s="79" t="s">
        <v>356</v>
      </c>
      <c r="B34" s="80" t="s">
        <v>357</v>
      </c>
      <c r="C34" s="81" t="s">
        <v>372</v>
      </c>
      <c r="D34" s="79">
        <v>400000</v>
      </c>
      <c r="E34" s="120">
        <v>264000</v>
      </c>
      <c r="F34" s="319">
        <f t="shared" si="14"/>
        <v>66</v>
      </c>
      <c r="G34" s="241">
        <v>4741</v>
      </c>
      <c r="H34" s="63">
        <v>4740</v>
      </c>
      <c r="I34" s="326">
        <f t="shared" si="0"/>
        <v>99.978907403501367</v>
      </c>
      <c r="J34" s="119"/>
      <c r="K34" s="120"/>
      <c r="L34" s="319">
        <v>0</v>
      </c>
      <c r="M34" s="119"/>
      <c r="N34" s="120"/>
      <c r="O34" s="319">
        <v>0</v>
      </c>
      <c r="P34" s="241">
        <v>2000</v>
      </c>
      <c r="Q34" s="63">
        <v>1054</v>
      </c>
      <c r="R34" s="326">
        <f t="shared" si="17"/>
        <v>52.7</v>
      </c>
      <c r="S34" s="241">
        <v>5921</v>
      </c>
      <c r="T34" s="63">
        <v>5130</v>
      </c>
      <c r="U34" s="381">
        <f t="shared" si="1"/>
        <v>86.640770140179029</v>
      </c>
      <c r="V34" s="676">
        <v>700</v>
      </c>
      <c r="W34" s="677">
        <v>628</v>
      </c>
      <c r="X34" s="326">
        <f t="shared" si="18"/>
        <v>89.714285714285708</v>
      </c>
      <c r="Y34" s="676"/>
      <c r="Z34" s="677"/>
      <c r="AA34" s="606">
        <v>0</v>
      </c>
      <c r="AB34" s="348">
        <f t="shared" si="2"/>
        <v>413362</v>
      </c>
      <c r="AC34" s="349">
        <f>+Tabla1[[#This Row],[Columna37]]+Tabla1[[#This Row],[Columna36]]+Tabla1[[#This Row],[Columna35]]+Tabla1[[#This Row],[Columna34]]+Tabla1[[#This Row],[Columna33]]+Tabla1[[#This Row],[Columna31]]+Tabla1[[#This Row],[Columna81]]+Tabla1[[#This Row],[Columna76]]</f>
        <v>275552</v>
      </c>
      <c r="AD34" s="472">
        <f t="shared" si="3"/>
        <v>66.661183176005537</v>
      </c>
      <c r="AE34" s="466"/>
      <c r="AF34" s="366"/>
      <c r="AG34" s="311">
        <v>0</v>
      </c>
      <c r="AH34" s="370">
        <v>3871</v>
      </c>
      <c r="AI34" s="371">
        <v>3865</v>
      </c>
      <c r="AJ34" s="372">
        <f t="shared" si="4"/>
        <v>99.845001291655905</v>
      </c>
      <c r="AK34" s="373">
        <v>0</v>
      </c>
      <c r="AL34" s="371">
        <v>0</v>
      </c>
      <c r="AM34" s="374">
        <v>0</v>
      </c>
      <c r="AN34" s="370"/>
      <c r="AO34" s="371"/>
      <c r="AP34" s="612">
        <v>0</v>
      </c>
      <c r="AQ34" s="373">
        <v>2879</v>
      </c>
      <c r="AR34" s="371">
        <v>1362</v>
      </c>
      <c r="AS34" s="374">
        <f t="shared" si="5"/>
        <v>47.308093087877737</v>
      </c>
      <c r="AT34" s="370">
        <v>10730</v>
      </c>
      <c r="AU34" s="371">
        <v>10739</v>
      </c>
      <c r="AV34" s="610">
        <f t="shared" si="6"/>
        <v>100.0838769804287</v>
      </c>
      <c r="AW34" s="373">
        <v>1113</v>
      </c>
      <c r="AX34" s="371">
        <v>866</v>
      </c>
      <c r="AY34" s="377">
        <f t="shared" si="7"/>
        <v>77.807726864330633</v>
      </c>
      <c r="AZ34" s="370">
        <v>7017</v>
      </c>
      <c r="BA34" s="371">
        <v>4728</v>
      </c>
      <c r="BB34" s="377">
        <f t="shared" si="8"/>
        <v>67.379221889696453</v>
      </c>
      <c r="BC34" s="355">
        <f t="shared" si="9"/>
        <v>25610</v>
      </c>
      <c r="BD34" s="355">
        <f t="shared" si="10"/>
        <v>21560</v>
      </c>
      <c r="BE34" s="355">
        <f t="shared" si="11"/>
        <v>84.185864896524791</v>
      </c>
      <c r="BF34" s="373"/>
      <c r="BG34" s="370"/>
      <c r="BH34" s="357"/>
      <c r="BI34" s="373">
        <v>4000</v>
      </c>
      <c r="BJ34" s="371">
        <v>2124</v>
      </c>
      <c r="BK34" s="375">
        <f t="shared" si="24"/>
        <v>53.1</v>
      </c>
      <c r="BL34" s="373"/>
      <c r="BM34" s="376"/>
      <c r="BN34" s="357"/>
      <c r="BO34" s="370"/>
      <c r="BP34" s="371"/>
      <c r="BQ34" s="375"/>
      <c r="BR34" s="373">
        <v>2879</v>
      </c>
      <c r="BS34" s="370">
        <v>1428</v>
      </c>
      <c r="BT34" s="377" t="e">
        <f>[2]!Tabla1[[#This Row],[Columna22]]*100/[2]!Tabla1[[#This Row],[Columna89]]</f>
        <v>#REF!</v>
      </c>
      <c r="BU34" s="373">
        <v>6573</v>
      </c>
      <c r="BV34" s="371">
        <v>4949</v>
      </c>
      <c r="BW34" s="375" t="e">
        <f>[2]!Tabla1[[#This Row],[Columna14]]*100/[2]!Tabla1[[#This Row],[Columna90]]</f>
        <v>#REF!</v>
      </c>
      <c r="BX34" s="373">
        <v>1291</v>
      </c>
      <c r="BY34" s="371">
        <v>768</v>
      </c>
      <c r="BZ34" s="619">
        <v>59.488768396591787</v>
      </c>
      <c r="CA34" s="373">
        <v>6365</v>
      </c>
      <c r="CB34" s="371">
        <v>5544</v>
      </c>
      <c r="CC34" s="619">
        <v>87.101335428122539</v>
      </c>
      <c r="CD34" s="362">
        <f t="shared" si="12"/>
        <v>19817</v>
      </c>
      <c r="CE34" s="363">
        <f t="shared" si="13"/>
        <v>14045</v>
      </c>
      <c r="CF34" s="363">
        <f t="shared" si="15"/>
        <v>70.873492455972141</v>
      </c>
      <c r="CG34" s="373"/>
      <c r="CH34" s="371">
        <v>4000</v>
      </c>
      <c r="CI34" s="371"/>
      <c r="CJ34" s="371"/>
      <c r="CK34" s="371">
        <v>2834</v>
      </c>
      <c r="CL34" s="371">
        <v>6362</v>
      </c>
      <c r="CM34" s="371">
        <v>1339</v>
      </c>
      <c r="CN34" s="371">
        <v>6683</v>
      </c>
      <c r="CO34" s="364">
        <f>SUM([1]!Tabla1[[#This Row],[Columna39]:[Columna7]])</f>
        <v>21218</v>
      </c>
      <c r="CP34" s="237"/>
      <c r="CQ34" s="62"/>
      <c r="CR34" s="238"/>
      <c r="CS34" s="237"/>
      <c r="CT34" s="62"/>
      <c r="CU34" s="238"/>
      <c r="CV34" s="237"/>
      <c r="CW34" s="62"/>
      <c r="CX34" s="62"/>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246"/>
    </row>
    <row r="35" spans="1:138" s="83" customFormat="1" ht="23.25" thickBot="1">
      <c r="A35" s="87" t="s">
        <v>358</v>
      </c>
      <c r="B35" s="88" t="s">
        <v>359</v>
      </c>
      <c r="C35" s="85" t="s">
        <v>371</v>
      </c>
      <c r="D35" s="87">
        <v>0</v>
      </c>
      <c r="E35" s="121">
        <v>0</v>
      </c>
      <c r="F35" s="320">
        <v>0</v>
      </c>
      <c r="G35" s="263">
        <v>5108</v>
      </c>
      <c r="H35" s="154">
        <v>5108</v>
      </c>
      <c r="I35" s="327">
        <f t="shared" si="0"/>
        <v>100</v>
      </c>
      <c r="J35" s="153"/>
      <c r="K35" s="121"/>
      <c r="L35" s="320">
        <v>0</v>
      </c>
      <c r="M35" s="153"/>
      <c r="N35" s="121"/>
      <c r="O35" s="320">
        <v>0</v>
      </c>
      <c r="P35" s="263">
        <v>2458</v>
      </c>
      <c r="Q35" s="154">
        <v>2273</v>
      </c>
      <c r="R35" s="327">
        <f t="shared" si="17"/>
        <v>92.47355573637104</v>
      </c>
      <c r="S35" s="263">
        <v>8400</v>
      </c>
      <c r="T35" s="154">
        <v>8386</v>
      </c>
      <c r="U35" s="382">
        <f t="shared" si="1"/>
        <v>99.833333333333329</v>
      </c>
      <c r="V35" s="678">
        <v>1210</v>
      </c>
      <c r="W35" s="679">
        <v>1203</v>
      </c>
      <c r="X35" s="327">
        <f t="shared" si="18"/>
        <v>99.421487603305792</v>
      </c>
      <c r="Y35" s="678"/>
      <c r="Z35" s="679"/>
      <c r="AA35" s="607">
        <v>0</v>
      </c>
      <c r="AB35" s="348">
        <f t="shared" si="2"/>
        <v>17176</v>
      </c>
      <c r="AC35" s="349">
        <f>+Tabla1[[#This Row],[Columna37]]+Tabla1[[#This Row],[Columna36]]+Tabla1[[#This Row],[Columna35]]+Tabla1[[#This Row],[Columna34]]+Tabla1[[#This Row],[Columna33]]+Tabla1[[#This Row],[Columna31]]+Tabla1[[#This Row],[Columna81]]+Tabla1[[#This Row],[Columna76]]</f>
        <v>16970</v>
      </c>
      <c r="AD35" s="617">
        <f t="shared" si="3"/>
        <v>98.800652072659531</v>
      </c>
      <c r="AE35" s="490">
        <v>1000</v>
      </c>
      <c r="AF35" s="383">
        <v>854</v>
      </c>
      <c r="AG35" s="312">
        <f t="shared" si="20"/>
        <v>85.4</v>
      </c>
      <c r="AH35" s="370">
        <v>2579</v>
      </c>
      <c r="AI35" s="384">
        <v>2570</v>
      </c>
      <c r="AJ35" s="385">
        <f t="shared" si="4"/>
        <v>99.651027530050413</v>
      </c>
      <c r="AK35" s="386">
        <v>0</v>
      </c>
      <c r="AL35" s="384">
        <v>0</v>
      </c>
      <c r="AM35" s="387">
        <v>0</v>
      </c>
      <c r="AN35" s="388"/>
      <c r="AO35" s="384"/>
      <c r="AP35" s="612">
        <v>0</v>
      </c>
      <c r="AQ35" s="386">
        <v>4513</v>
      </c>
      <c r="AR35" s="384">
        <v>5045</v>
      </c>
      <c r="AS35" s="387">
        <f t="shared" si="5"/>
        <v>111.7881675160647</v>
      </c>
      <c r="AT35" s="388">
        <v>5030</v>
      </c>
      <c r="AU35" s="384">
        <v>5030</v>
      </c>
      <c r="AV35" s="611">
        <f t="shared" si="6"/>
        <v>100</v>
      </c>
      <c r="AW35" s="386">
        <v>3313</v>
      </c>
      <c r="AX35" s="384">
        <v>2499</v>
      </c>
      <c r="AY35" s="392">
        <f t="shared" si="7"/>
        <v>75.430123754904926</v>
      </c>
      <c r="AZ35" s="388">
        <v>4737</v>
      </c>
      <c r="BA35" s="384">
        <v>3227</v>
      </c>
      <c r="BB35" s="392">
        <f t="shared" si="8"/>
        <v>68.123284779396243</v>
      </c>
      <c r="BC35" s="355">
        <f t="shared" si="9"/>
        <v>21172</v>
      </c>
      <c r="BD35" s="355">
        <f t="shared" si="10"/>
        <v>19225</v>
      </c>
      <c r="BE35" s="389">
        <f t="shared" si="11"/>
        <v>90.803891932741351</v>
      </c>
      <c r="BF35" s="386">
        <v>1000</v>
      </c>
      <c r="BG35" s="388"/>
      <c r="BH35" s="357">
        <f t="shared" si="23"/>
        <v>0</v>
      </c>
      <c r="BI35" s="386">
        <v>6508</v>
      </c>
      <c r="BJ35" s="384">
        <v>3306</v>
      </c>
      <c r="BK35" s="375">
        <f t="shared" si="24"/>
        <v>50.799016594960051</v>
      </c>
      <c r="BL35" s="386"/>
      <c r="BM35" s="391"/>
      <c r="BN35" s="357"/>
      <c r="BO35" s="388"/>
      <c r="BP35" s="384"/>
      <c r="BQ35" s="390"/>
      <c r="BR35" s="386">
        <v>5661</v>
      </c>
      <c r="BS35" s="388">
        <v>5109</v>
      </c>
      <c r="BT35" s="392" t="e">
        <f>[2]!Tabla1[[#This Row],[Columna22]]*100/[2]!Tabla1[[#This Row],[Columna89]]</f>
        <v>#REF!</v>
      </c>
      <c r="BU35" s="386">
        <v>4279</v>
      </c>
      <c r="BV35" s="384">
        <v>4194</v>
      </c>
      <c r="BW35" s="390" t="e">
        <f>[2]!Tabla1[[#This Row],[Columna14]]*100/[2]!Tabla1[[#This Row],[Columna90]]</f>
        <v>#REF!</v>
      </c>
      <c r="BX35" s="386">
        <v>3124</v>
      </c>
      <c r="BY35" s="384">
        <v>692</v>
      </c>
      <c r="BZ35" s="620">
        <v>22.151088348271447</v>
      </c>
      <c r="CA35" s="386">
        <v>6808</v>
      </c>
      <c r="CB35" s="384">
        <v>5401</v>
      </c>
      <c r="CC35" s="620">
        <v>79.333137485311397</v>
      </c>
      <c r="CD35" s="362">
        <f t="shared" si="12"/>
        <v>24256</v>
      </c>
      <c r="CE35" s="363">
        <f t="shared" si="13"/>
        <v>18010</v>
      </c>
      <c r="CF35" s="363">
        <f t="shared" si="15"/>
        <v>74.249670184696569</v>
      </c>
      <c r="CG35" s="386"/>
      <c r="CH35" s="384">
        <v>6182</v>
      </c>
      <c r="CI35" s="384"/>
      <c r="CJ35" s="384"/>
      <c r="CK35" s="384">
        <v>5661</v>
      </c>
      <c r="CL35" s="384">
        <v>4279</v>
      </c>
      <c r="CM35" s="384">
        <v>0</v>
      </c>
      <c r="CN35" s="384">
        <v>7245</v>
      </c>
      <c r="CO35" s="393">
        <f>SUM([1]!Tabla1[[#This Row],[Columna39]:[Columna7]])</f>
        <v>23367</v>
      </c>
      <c r="CP35" s="243" t="s">
        <v>9</v>
      </c>
      <c r="CQ35" s="144" t="s">
        <v>9</v>
      </c>
      <c r="CR35" s="244" t="s">
        <v>9</v>
      </c>
      <c r="CS35" s="243"/>
      <c r="CT35" s="144"/>
      <c r="CU35" s="244" t="s">
        <v>9</v>
      </c>
      <c r="CV35" s="243"/>
      <c r="CW35" s="144"/>
      <c r="CX35" s="144"/>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c r="DV35" s="248"/>
      <c r="DW35" s="248"/>
      <c r="DX35" s="248"/>
      <c r="DY35" s="248"/>
      <c r="DZ35" s="248"/>
      <c r="EA35" s="248"/>
      <c r="EB35" s="248"/>
      <c r="EC35" s="248"/>
      <c r="ED35" s="248"/>
      <c r="EE35" s="248"/>
      <c r="EF35" s="248"/>
      <c r="EG35" s="248"/>
      <c r="EH35" s="249"/>
    </row>
    <row r="36" spans="1:138" s="70" customFormat="1">
      <c r="F36" s="318"/>
      <c r="G36" s="74"/>
      <c r="H36" s="74"/>
      <c r="I36" s="323"/>
      <c r="L36" s="329"/>
      <c r="O36" s="329"/>
      <c r="R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29"/>
      <c r="BZ36" s="329"/>
      <c r="CA36" s="329"/>
      <c r="CB36" s="329"/>
      <c r="CC36" s="329"/>
      <c r="CD36" s="329"/>
      <c r="CE36" s="329"/>
      <c r="CF36" s="329"/>
      <c r="CG36" s="329"/>
      <c r="CH36" s="329"/>
      <c r="CI36" s="329"/>
      <c r="CJ36" s="329"/>
      <c r="CK36" s="329"/>
      <c r="CL36" s="329"/>
      <c r="CM36" s="329"/>
      <c r="CN36" s="329"/>
      <c r="CO36" s="329"/>
    </row>
    <row r="37" spans="1:138" s="70" customFormat="1">
      <c r="F37" s="318"/>
      <c r="G37" s="74"/>
      <c r="H37" s="74"/>
      <c r="I37" s="323"/>
      <c r="L37" s="329"/>
      <c r="O37" s="329"/>
      <c r="R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29"/>
      <c r="CE37" s="329"/>
      <c r="CF37" s="329"/>
      <c r="CG37" s="329"/>
      <c r="CH37" s="329"/>
      <c r="CI37" s="329"/>
      <c r="CJ37" s="329"/>
      <c r="CK37" s="329"/>
      <c r="CL37" s="329"/>
      <c r="CM37" s="329"/>
      <c r="CN37" s="329"/>
      <c r="CO37" s="329"/>
    </row>
    <row r="38" spans="1:138" s="70" customFormat="1" ht="24" customHeight="1">
      <c r="A38" s="708"/>
      <c r="B38" s="708"/>
      <c r="C38" s="708"/>
      <c r="D38" s="139"/>
      <c r="E38" s="72"/>
      <c r="F38" s="321"/>
      <c r="G38" s="72"/>
      <c r="H38" s="139"/>
      <c r="I38" s="321"/>
      <c r="J38" s="72"/>
      <c r="K38" s="139"/>
      <c r="L38" s="321"/>
      <c r="M38" s="72"/>
      <c r="N38" s="139"/>
      <c r="O38" s="321"/>
      <c r="P38" s="72"/>
      <c r="Q38" s="139"/>
      <c r="R38" s="321"/>
      <c r="S38" s="72"/>
      <c r="T38" s="139"/>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row>
    <row r="39" spans="1:138" s="70" customFormat="1">
      <c r="F39" s="318"/>
      <c r="G39" s="74"/>
      <c r="H39" s="74"/>
      <c r="I39" s="323"/>
      <c r="L39" s="329"/>
      <c r="O39" s="329"/>
      <c r="R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row>
    <row r="40" spans="1:138" s="70" customFormat="1">
      <c r="F40" s="318"/>
      <c r="G40" s="74"/>
      <c r="H40" s="74"/>
      <c r="I40" s="323"/>
      <c r="L40" s="329"/>
      <c r="O40" s="329"/>
      <c r="R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329"/>
    </row>
    <row r="41" spans="1:138" s="70" customFormat="1">
      <c r="F41" s="318"/>
      <c r="G41" s="74"/>
      <c r="H41" s="74"/>
      <c r="I41" s="323"/>
      <c r="L41" s="329"/>
      <c r="O41" s="329"/>
      <c r="R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row>
    <row r="42" spans="1:138" s="70" customFormat="1">
      <c r="F42" s="318"/>
      <c r="G42" s="74"/>
      <c r="H42" s="74"/>
      <c r="I42" s="323"/>
      <c r="L42" s="329"/>
      <c r="O42" s="329"/>
      <c r="R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row>
    <row r="43" spans="1:138" s="70" customFormat="1">
      <c r="F43" s="318"/>
      <c r="G43" s="74"/>
      <c r="H43" s="74"/>
      <c r="I43" s="323"/>
      <c r="L43" s="329"/>
      <c r="O43" s="329"/>
      <c r="R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row>
    <row r="44" spans="1:138" s="70" customFormat="1">
      <c r="F44" s="318"/>
      <c r="G44" s="74"/>
      <c r="H44" s="74"/>
      <c r="I44" s="323"/>
      <c r="L44" s="329"/>
      <c r="O44" s="329"/>
      <c r="R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row>
    <row r="45" spans="1:138" s="70" customFormat="1">
      <c r="F45" s="318"/>
      <c r="G45" s="74"/>
      <c r="H45" s="74"/>
      <c r="I45" s="323"/>
      <c r="L45" s="329"/>
      <c r="O45" s="329"/>
      <c r="R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row>
    <row r="46" spans="1:138" s="70" customFormat="1">
      <c r="F46" s="318"/>
      <c r="G46" s="74"/>
      <c r="H46" s="74"/>
      <c r="I46" s="323"/>
      <c r="L46" s="329"/>
      <c r="O46" s="329"/>
      <c r="R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row>
    <row r="47" spans="1:138" s="70" customFormat="1">
      <c r="F47" s="318"/>
      <c r="G47" s="74"/>
      <c r="H47" s="74"/>
      <c r="I47" s="323"/>
      <c r="L47" s="329"/>
      <c r="O47" s="329"/>
      <c r="R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DC47" s="71"/>
    </row>
    <row r="48" spans="1:138" s="70" customFormat="1">
      <c r="F48" s="318"/>
      <c r="G48" s="74"/>
      <c r="H48" s="74"/>
      <c r="I48" s="323"/>
      <c r="L48" s="329"/>
      <c r="O48" s="329"/>
      <c r="R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row>
    <row r="49" spans="6:93" s="70" customFormat="1">
      <c r="F49" s="318"/>
      <c r="G49" s="74"/>
      <c r="H49" s="74"/>
      <c r="I49" s="323"/>
      <c r="L49" s="329"/>
      <c r="O49" s="329"/>
      <c r="R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row>
    <row r="50" spans="6:93" s="70" customFormat="1">
      <c r="F50" s="318"/>
      <c r="G50" s="74"/>
      <c r="H50" s="74"/>
      <c r="I50" s="323"/>
      <c r="L50" s="329"/>
      <c r="O50" s="329"/>
      <c r="R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row>
    <row r="51" spans="6:93" s="70" customFormat="1">
      <c r="F51" s="318"/>
      <c r="G51" s="74"/>
      <c r="H51" s="74"/>
      <c r="I51" s="323"/>
      <c r="L51" s="329"/>
      <c r="O51" s="329"/>
      <c r="R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row>
    <row r="52" spans="6:93" s="70" customFormat="1">
      <c r="F52" s="318"/>
      <c r="G52" s="74"/>
      <c r="H52" s="74"/>
      <c r="I52" s="323"/>
      <c r="L52" s="329"/>
      <c r="O52" s="329"/>
      <c r="R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row>
    <row r="53" spans="6:93" s="70" customFormat="1">
      <c r="F53" s="318"/>
      <c r="G53" s="74"/>
      <c r="H53" s="74"/>
      <c r="I53" s="323"/>
      <c r="L53" s="329"/>
      <c r="O53" s="329"/>
      <c r="R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row>
    <row r="54" spans="6:93" s="70" customFormat="1">
      <c r="F54" s="318"/>
      <c r="G54" s="74"/>
      <c r="H54" s="74"/>
      <c r="I54" s="323"/>
      <c r="L54" s="329"/>
      <c r="O54" s="329"/>
      <c r="R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row>
    <row r="55" spans="6:93" s="70" customFormat="1">
      <c r="F55" s="318"/>
      <c r="G55" s="74"/>
      <c r="H55" s="74"/>
      <c r="I55" s="323"/>
      <c r="L55" s="329"/>
      <c r="O55" s="329"/>
      <c r="R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row>
    <row r="56" spans="6:93" s="70" customFormat="1">
      <c r="F56" s="318"/>
      <c r="G56" s="74"/>
      <c r="H56" s="74"/>
      <c r="I56" s="323"/>
      <c r="L56" s="329"/>
      <c r="O56" s="329"/>
      <c r="R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row>
    <row r="57" spans="6:93" s="70" customFormat="1">
      <c r="F57" s="318"/>
      <c r="G57" s="74"/>
      <c r="H57" s="74"/>
      <c r="I57" s="323"/>
      <c r="L57" s="329"/>
      <c r="O57" s="329"/>
      <c r="R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row>
    <row r="58" spans="6:93" s="70" customFormat="1">
      <c r="F58" s="318"/>
      <c r="G58" s="74"/>
      <c r="H58" s="74"/>
      <c r="I58" s="323"/>
      <c r="L58" s="329"/>
      <c r="O58" s="329"/>
      <c r="R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row>
    <row r="59" spans="6:93" s="70" customFormat="1">
      <c r="F59" s="318"/>
      <c r="G59" s="74"/>
      <c r="H59" s="74"/>
      <c r="I59" s="323"/>
      <c r="L59" s="329"/>
      <c r="O59" s="329"/>
      <c r="R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c r="CI59" s="329"/>
      <c r="CJ59" s="329"/>
      <c r="CK59" s="329"/>
      <c r="CL59" s="329"/>
      <c r="CM59" s="329"/>
      <c r="CN59" s="329"/>
      <c r="CO59" s="329"/>
    </row>
    <row r="60" spans="6:93" s="70" customFormat="1">
      <c r="F60" s="318"/>
      <c r="G60" s="74"/>
      <c r="H60" s="74"/>
      <c r="I60" s="323"/>
      <c r="L60" s="329"/>
      <c r="O60" s="329"/>
      <c r="R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row>
    <row r="61" spans="6:93" s="70" customFormat="1">
      <c r="F61" s="318"/>
      <c r="G61" s="74"/>
      <c r="H61" s="74"/>
      <c r="I61" s="323"/>
      <c r="L61" s="329"/>
      <c r="O61" s="329"/>
      <c r="R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row>
    <row r="62" spans="6:93" s="70" customFormat="1">
      <c r="F62" s="318"/>
      <c r="G62" s="74"/>
      <c r="H62" s="74"/>
      <c r="I62" s="323"/>
      <c r="L62" s="329"/>
      <c r="O62" s="329"/>
      <c r="R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row>
    <row r="63" spans="6:93" s="70" customFormat="1">
      <c r="F63" s="318"/>
      <c r="G63" s="74"/>
      <c r="H63" s="74"/>
      <c r="I63" s="323"/>
      <c r="L63" s="329"/>
      <c r="O63" s="329"/>
      <c r="R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row>
    <row r="64" spans="6:93" s="70" customFormat="1">
      <c r="F64" s="318"/>
      <c r="G64" s="74"/>
      <c r="H64" s="74"/>
      <c r="I64" s="323"/>
      <c r="L64" s="329"/>
      <c r="O64" s="329"/>
      <c r="R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row>
    <row r="65" spans="6:93" s="70" customFormat="1">
      <c r="F65" s="318"/>
      <c r="G65" s="74"/>
      <c r="H65" s="74"/>
      <c r="I65" s="323"/>
      <c r="L65" s="329"/>
      <c r="O65" s="329"/>
      <c r="R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c r="CO65" s="329"/>
    </row>
    <row r="66" spans="6:93" s="70" customFormat="1">
      <c r="F66" s="318"/>
      <c r="G66" s="74"/>
      <c r="H66" s="74"/>
      <c r="I66" s="323"/>
      <c r="L66" s="329"/>
      <c r="O66" s="329"/>
      <c r="R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row>
    <row r="67" spans="6:93" s="70" customFormat="1">
      <c r="F67" s="318"/>
      <c r="G67" s="74"/>
      <c r="H67" s="74"/>
      <c r="I67" s="323"/>
      <c r="L67" s="329"/>
      <c r="O67" s="329"/>
      <c r="R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row>
    <row r="68" spans="6:93" s="70" customFormat="1">
      <c r="F68" s="318"/>
      <c r="G68" s="74"/>
      <c r="H68" s="74"/>
      <c r="I68" s="323"/>
      <c r="L68" s="329"/>
      <c r="O68" s="329"/>
      <c r="R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row>
    <row r="69" spans="6:93" s="70" customFormat="1">
      <c r="F69" s="318"/>
      <c r="G69" s="74"/>
      <c r="H69" s="74"/>
      <c r="I69" s="323"/>
      <c r="L69" s="329"/>
      <c r="O69" s="329"/>
      <c r="R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row>
    <row r="70" spans="6:93" s="70" customFormat="1">
      <c r="F70" s="318"/>
      <c r="G70" s="74"/>
      <c r="H70" s="74"/>
      <c r="I70" s="323"/>
      <c r="L70" s="329"/>
      <c r="O70" s="329"/>
      <c r="R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row>
    <row r="71" spans="6:93" s="70" customFormat="1">
      <c r="F71" s="318"/>
      <c r="G71" s="74"/>
      <c r="H71" s="74"/>
      <c r="I71" s="323"/>
      <c r="L71" s="329"/>
      <c r="O71" s="329"/>
      <c r="R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row>
    <row r="72" spans="6:93" s="70" customFormat="1">
      <c r="F72" s="318"/>
      <c r="G72" s="74"/>
      <c r="H72" s="74"/>
      <c r="I72" s="323"/>
      <c r="L72" s="329"/>
      <c r="O72" s="329"/>
      <c r="R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row>
    <row r="73" spans="6:93" s="70" customFormat="1">
      <c r="F73" s="318"/>
      <c r="G73" s="74"/>
      <c r="H73" s="74"/>
      <c r="I73" s="323"/>
      <c r="L73" s="329"/>
      <c r="O73" s="329"/>
      <c r="R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329"/>
      <c r="CG73" s="329"/>
      <c r="CH73" s="329"/>
      <c r="CI73" s="329"/>
      <c r="CJ73" s="329"/>
      <c r="CK73" s="329"/>
      <c r="CL73" s="329"/>
      <c r="CM73" s="329"/>
      <c r="CN73" s="329"/>
      <c r="CO73" s="329"/>
    </row>
    <row r="74" spans="6:93" s="70" customFormat="1">
      <c r="F74" s="318"/>
      <c r="G74" s="74"/>
      <c r="H74" s="74"/>
      <c r="I74" s="323"/>
      <c r="L74" s="329"/>
      <c r="O74" s="329"/>
      <c r="R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29"/>
      <c r="CD74" s="329"/>
      <c r="CE74" s="329"/>
      <c r="CF74" s="329"/>
      <c r="CG74" s="329"/>
      <c r="CH74" s="329"/>
      <c r="CI74" s="329"/>
      <c r="CJ74" s="329"/>
      <c r="CK74" s="329"/>
      <c r="CL74" s="329"/>
      <c r="CM74" s="329"/>
      <c r="CN74" s="329"/>
      <c r="CO74" s="329"/>
    </row>
    <row r="75" spans="6:93" s="70" customFormat="1">
      <c r="F75" s="318"/>
      <c r="G75" s="74"/>
      <c r="H75" s="74"/>
      <c r="I75" s="323"/>
      <c r="L75" s="329"/>
      <c r="O75" s="329"/>
      <c r="R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29"/>
      <c r="CJ75" s="329"/>
      <c r="CK75" s="329"/>
      <c r="CL75" s="329"/>
      <c r="CM75" s="329"/>
      <c r="CN75" s="329"/>
      <c r="CO75" s="329"/>
    </row>
    <row r="76" spans="6:93" s="70" customFormat="1">
      <c r="F76" s="318"/>
      <c r="G76" s="74"/>
      <c r="H76" s="74"/>
      <c r="I76" s="323"/>
      <c r="L76" s="329"/>
      <c r="O76" s="329"/>
      <c r="R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row>
    <row r="77" spans="6:93" s="70" customFormat="1">
      <c r="F77" s="318"/>
      <c r="G77" s="74"/>
      <c r="H77" s="74"/>
      <c r="I77" s="323"/>
      <c r="L77" s="329"/>
      <c r="O77" s="329"/>
      <c r="R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row>
    <row r="78" spans="6:93" s="70" customFormat="1">
      <c r="F78" s="318"/>
      <c r="G78" s="74"/>
      <c r="H78" s="74"/>
      <c r="I78" s="323"/>
      <c r="L78" s="329"/>
      <c r="O78" s="329"/>
      <c r="R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row>
    <row r="79" spans="6:93" s="70" customFormat="1">
      <c r="F79" s="318"/>
      <c r="G79" s="74"/>
      <c r="H79" s="74"/>
      <c r="I79" s="323"/>
      <c r="L79" s="329"/>
      <c r="O79" s="329"/>
      <c r="R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29"/>
      <c r="CJ79" s="329"/>
      <c r="CK79" s="329"/>
      <c r="CL79" s="329"/>
      <c r="CM79" s="329"/>
      <c r="CN79" s="329"/>
      <c r="CO79" s="329"/>
    </row>
    <row r="80" spans="6:93" s="70" customFormat="1">
      <c r="F80" s="318"/>
      <c r="G80" s="74"/>
      <c r="H80" s="74"/>
      <c r="I80" s="323"/>
      <c r="L80" s="329"/>
      <c r="O80" s="329"/>
      <c r="R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row>
    <row r="81" spans="6:93" s="70" customFormat="1">
      <c r="F81" s="318"/>
      <c r="G81" s="74"/>
      <c r="H81" s="74"/>
      <c r="I81" s="323"/>
      <c r="L81" s="329"/>
      <c r="O81" s="329"/>
      <c r="R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row>
    <row r="82" spans="6:93" s="70" customFormat="1">
      <c r="F82" s="318"/>
      <c r="G82" s="74"/>
      <c r="H82" s="74"/>
      <c r="I82" s="323"/>
      <c r="L82" s="329"/>
      <c r="O82" s="329"/>
      <c r="R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row>
    <row r="83" spans="6:93" s="70" customFormat="1">
      <c r="F83" s="318"/>
      <c r="G83" s="74"/>
      <c r="H83" s="74"/>
      <c r="I83" s="323"/>
      <c r="L83" s="329"/>
      <c r="O83" s="329"/>
      <c r="R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row>
    <row r="84" spans="6:93" s="70" customFormat="1">
      <c r="F84" s="318"/>
      <c r="G84" s="74"/>
      <c r="H84" s="74"/>
      <c r="I84" s="323"/>
      <c r="L84" s="329"/>
      <c r="O84" s="329"/>
      <c r="R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29"/>
      <c r="BL84" s="329"/>
      <c r="BM84" s="329"/>
      <c r="BN84" s="329"/>
      <c r="BO84" s="329"/>
      <c r="BP84" s="329"/>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row>
    <row r="85" spans="6:93" s="70" customFormat="1">
      <c r="F85" s="318"/>
      <c r="G85" s="74"/>
      <c r="H85" s="74"/>
      <c r="I85" s="323"/>
      <c r="L85" s="329"/>
      <c r="O85" s="329"/>
      <c r="R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row>
    <row r="86" spans="6:93" s="70" customFormat="1">
      <c r="F86" s="318"/>
      <c r="G86" s="74"/>
      <c r="H86" s="74"/>
      <c r="I86" s="323"/>
      <c r="L86" s="329"/>
      <c r="O86" s="329"/>
      <c r="R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row>
    <row r="87" spans="6:93" s="70" customFormat="1">
      <c r="F87" s="318"/>
      <c r="G87" s="74"/>
      <c r="H87" s="74"/>
      <c r="I87" s="323"/>
      <c r="L87" s="329"/>
      <c r="O87" s="329"/>
      <c r="R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row>
    <row r="88" spans="6:93" s="70" customFormat="1">
      <c r="F88" s="318"/>
      <c r="G88" s="74"/>
      <c r="H88" s="74"/>
      <c r="I88" s="323"/>
      <c r="L88" s="329"/>
      <c r="O88" s="329"/>
      <c r="R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row>
    <row r="89" spans="6:93" s="70" customFormat="1">
      <c r="F89" s="318"/>
      <c r="G89" s="74"/>
      <c r="H89" s="74"/>
      <c r="I89" s="323"/>
      <c r="L89" s="329"/>
      <c r="O89" s="329"/>
      <c r="R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row>
    <row r="90" spans="6:93" s="70" customFormat="1">
      <c r="F90" s="318"/>
      <c r="G90" s="74"/>
      <c r="H90" s="74"/>
      <c r="I90" s="323"/>
      <c r="L90" s="329"/>
      <c r="O90" s="329"/>
      <c r="R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row>
    <row r="91" spans="6:93" s="70" customFormat="1">
      <c r="F91" s="318"/>
      <c r="G91" s="74"/>
      <c r="H91" s="74"/>
      <c r="I91" s="323"/>
      <c r="L91" s="329"/>
      <c r="O91" s="329"/>
      <c r="R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row>
    <row r="92" spans="6:93" s="70" customFormat="1">
      <c r="F92" s="318"/>
      <c r="G92" s="74"/>
      <c r="H92" s="74"/>
      <c r="I92" s="323"/>
      <c r="L92" s="329"/>
      <c r="O92" s="329"/>
      <c r="R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row>
    <row r="93" spans="6:93" s="70" customFormat="1">
      <c r="F93" s="318"/>
      <c r="G93" s="74"/>
      <c r="H93" s="74"/>
      <c r="I93" s="323"/>
      <c r="L93" s="329"/>
      <c r="O93" s="329"/>
      <c r="R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row>
    <row r="94" spans="6:93" s="70" customFormat="1">
      <c r="F94" s="318"/>
      <c r="G94" s="74"/>
      <c r="H94" s="74"/>
      <c r="I94" s="323"/>
      <c r="L94" s="329"/>
      <c r="O94" s="329"/>
      <c r="R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row>
    <row r="95" spans="6:93" s="70" customFormat="1">
      <c r="F95" s="318"/>
      <c r="G95" s="74"/>
      <c r="H95" s="74"/>
      <c r="I95" s="323"/>
      <c r="L95" s="329"/>
      <c r="O95" s="329"/>
      <c r="R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row>
    <row r="96" spans="6:93" s="70" customFormat="1">
      <c r="F96" s="318"/>
      <c r="G96" s="74"/>
      <c r="H96" s="74"/>
      <c r="I96" s="323"/>
      <c r="L96" s="329"/>
      <c r="O96" s="329"/>
      <c r="R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row>
    <row r="97" spans="6:93" s="70" customFormat="1">
      <c r="F97" s="318"/>
      <c r="G97" s="74"/>
      <c r="H97" s="74"/>
      <c r="I97" s="323"/>
      <c r="L97" s="329"/>
      <c r="O97" s="329"/>
      <c r="R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row>
    <row r="98" spans="6:93" s="70" customFormat="1">
      <c r="F98" s="318"/>
      <c r="G98" s="74"/>
      <c r="H98" s="74"/>
      <c r="I98" s="323"/>
      <c r="L98" s="329"/>
      <c r="O98" s="329"/>
      <c r="R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row>
    <row r="99" spans="6:93" s="70" customFormat="1">
      <c r="F99" s="318"/>
      <c r="G99" s="74"/>
      <c r="H99" s="74"/>
      <c r="I99" s="323"/>
      <c r="L99" s="329"/>
      <c r="O99" s="329"/>
      <c r="R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29"/>
      <c r="CE99" s="329"/>
      <c r="CF99" s="329"/>
      <c r="CG99" s="329"/>
      <c r="CH99" s="329"/>
      <c r="CI99" s="329"/>
      <c r="CJ99" s="329"/>
      <c r="CK99" s="329"/>
      <c r="CL99" s="329"/>
      <c r="CM99" s="329"/>
      <c r="CN99" s="329"/>
      <c r="CO99" s="329"/>
    </row>
    <row r="100" spans="6:93" s="70" customFormat="1">
      <c r="F100" s="318"/>
      <c r="G100" s="74"/>
      <c r="H100" s="74"/>
      <c r="I100" s="323"/>
      <c r="L100" s="329"/>
      <c r="O100" s="329"/>
      <c r="R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row>
    <row r="101" spans="6:93" s="70" customFormat="1">
      <c r="F101" s="318"/>
      <c r="G101" s="74"/>
      <c r="H101" s="74"/>
      <c r="I101" s="323"/>
      <c r="L101" s="329"/>
      <c r="O101" s="329"/>
      <c r="R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row>
    <row r="102" spans="6:93" s="70" customFormat="1">
      <c r="F102" s="318"/>
      <c r="G102" s="74"/>
      <c r="H102" s="74"/>
      <c r="I102" s="323"/>
      <c r="L102" s="329"/>
      <c r="O102" s="329"/>
      <c r="R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row>
    <row r="103" spans="6:93" s="70" customFormat="1">
      <c r="F103" s="318"/>
      <c r="G103" s="74"/>
      <c r="H103" s="74"/>
      <c r="I103" s="323"/>
      <c r="L103" s="329"/>
      <c r="O103" s="329"/>
      <c r="R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row>
    <row r="104" spans="6:93" s="70" customFormat="1">
      <c r="F104" s="318"/>
      <c r="G104" s="74"/>
      <c r="H104" s="74"/>
      <c r="I104" s="323"/>
      <c r="L104" s="329"/>
      <c r="O104" s="329"/>
      <c r="R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row>
  </sheetData>
  <mergeCells count="58">
    <mergeCell ref="CG7:CO7"/>
    <mergeCell ref="AE7:BE7"/>
    <mergeCell ref="BF7:CF7"/>
    <mergeCell ref="AH8:AJ8"/>
    <mergeCell ref="AK8:AM8"/>
    <mergeCell ref="AN8:AP8"/>
    <mergeCell ref="AQ8:AS8"/>
    <mergeCell ref="BC8:BE8"/>
    <mergeCell ref="BO8:BQ8"/>
    <mergeCell ref="BR8:BT8"/>
    <mergeCell ref="BU8:BW8"/>
    <mergeCell ref="CD8:CF8"/>
    <mergeCell ref="BX8:BZ8"/>
    <mergeCell ref="CA8:CC8"/>
    <mergeCell ref="D6:AD6"/>
    <mergeCell ref="D7:AD7"/>
    <mergeCell ref="BF8:BH8"/>
    <mergeCell ref="BI8:BK8"/>
    <mergeCell ref="BL8:BN8"/>
    <mergeCell ref="AB8:AD8"/>
    <mergeCell ref="D8:F8"/>
    <mergeCell ref="G8:I8"/>
    <mergeCell ref="J8:L8"/>
    <mergeCell ref="M8:O8"/>
    <mergeCell ref="P8:R8"/>
    <mergeCell ref="AZ8:BB8"/>
    <mergeCell ref="CV1:DG1"/>
    <mergeCell ref="A6:A8"/>
    <mergeCell ref="CP6:CR6"/>
    <mergeCell ref="B6:B8"/>
    <mergeCell ref="C6:C8"/>
    <mergeCell ref="CS6:CU6"/>
    <mergeCell ref="E4:AD4"/>
    <mergeCell ref="E2:AD2"/>
    <mergeCell ref="S8:U8"/>
    <mergeCell ref="AE8:AG8"/>
    <mergeCell ref="DB6:DD6"/>
    <mergeCell ref="DE6:DG6"/>
    <mergeCell ref="V8:X8"/>
    <mergeCell ref="Y8:AA8"/>
    <mergeCell ref="AT8:AV8"/>
    <mergeCell ref="AW8:AY8"/>
    <mergeCell ref="A38:C38"/>
    <mergeCell ref="DH6:DP6"/>
    <mergeCell ref="DH7:DJ7"/>
    <mergeCell ref="DH1:EH1"/>
    <mergeCell ref="DK7:DM7"/>
    <mergeCell ref="DQ6:DY6"/>
    <mergeCell ref="DQ7:DS7"/>
    <mergeCell ref="DT7:DV7"/>
    <mergeCell ref="DW7:DY7"/>
    <mergeCell ref="DZ6:EH6"/>
    <mergeCell ref="DZ7:EB7"/>
    <mergeCell ref="EC7:EE7"/>
    <mergeCell ref="EF7:EH7"/>
    <mergeCell ref="DN7:DP7"/>
    <mergeCell ref="CV6:CX6"/>
    <mergeCell ref="CY6:DA6"/>
  </mergeCell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theme="7" tint="0.39997558519241921"/>
  </sheetPr>
  <dimension ref="A2:GX34"/>
  <sheetViews>
    <sheetView workbookViewId="0">
      <pane xSplit="3" topLeftCell="BX1" activePane="topRight" state="frozen"/>
      <selection pane="topRight" activeCell="CG9" sqref="CG9:CN9"/>
    </sheetView>
  </sheetViews>
  <sheetFormatPr baseColWidth="10" defaultRowHeight="15"/>
  <cols>
    <col min="1" max="1" width="36.28515625" style="93" customWidth="1"/>
    <col min="2" max="2" width="31.28515625" style="93" customWidth="1"/>
    <col min="3" max="3" width="11.28515625" style="93" customWidth="1"/>
    <col min="4" max="4" width="7.140625" style="93" customWidth="1"/>
    <col min="5" max="5" width="6.7109375" style="93" customWidth="1"/>
    <col min="6" max="32" width="6.7109375" style="396" customWidth="1"/>
    <col min="33" max="33" width="6.7109375" style="439" customWidth="1"/>
    <col min="34" max="93" width="6.7109375" style="396" customWidth="1"/>
    <col min="94" max="206" width="11.42578125" style="58"/>
  </cols>
  <sheetData>
    <row r="2" spans="1:206" ht="18.75" customHeight="1">
      <c r="E2" s="756" t="s">
        <v>715</v>
      </c>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row>
    <row r="3" spans="1:206" ht="5.25" customHeight="1">
      <c r="E3" s="228"/>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row>
    <row r="4" spans="1:206">
      <c r="E4" s="755" t="s">
        <v>735</v>
      </c>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row>
    <row r="5" spans="1:206" ht="15" customHeight="1" thickBot="1"/>
    <row r="6" spans="1:206" s="90" customFormat="1" ht="15.75" customHeight="1" thickBot="1">
      <c r="A6" s="759" t="s">
        <v>16</v>
      </c>
      <c r="B6" s="762" t="s">
        <v>17</v>
      </c>
      <c r="C6" s="765" t="s">
        <v>18</v>
      </c>
      <c r="D6" s="750" t="s">
        <v>19</v>
      </c>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N6" s="751"/>
      <c r="BO6" s="751"/>
      <c r="BP6" s="751"/>
      <c r="BQ6" s="751"/>
      <c r="BR6" s="751"/>
      <c r="BS6" s="751"/>
      <c r="BT6" s="751"/>
      <c r="BU6" s="751"/>
      <c r="BV6" s="751"/>
      <c r="BW6" s="751"/>
      <c r="BX6" s="751"/>
      <c r="BY6" s="751"/>
      <c r="BZ6" s="751"/>
      <c r="CA6" s="751"/>
      <c r="CB6" s="751"/>
      <c r="CC6" s="751"/>
      <c r="CD6" s="751"/>
      <c r="CE6" s="751"/>
      <c r="CF6" s="751"/>
      <c r="CG6" s="751"/>
      <c r="CH6" s="751"/>
      <c r="CI6" s="751"/>
      <c r="CJ6" s="751"/>
      <c r="CK6" s="751"/>
      <c r="CL6" s="751"/>
      <c r="CM6" s="751"/>
      <c r="CN6" s="751"/>
      <c r="CO6" s="752"/>
      <c r="CP6" s="709" t="s">
        <v>320</v>
      </c>
      <c r="CQ6" s="710"/>
      <c r="CR6" s="710"/>
      <c r="CS6" s="710" t="s">
        <v>20</v>
      </c>
      <c r="CT6" s="710"/>
      <c r="CU6" s="710"/>
      <c r="CV6" s="710">
        <v>2011</v>
      </c>
      <c r="CW6" s="710"/>
      <c r="CX6" s="710"/>
      <c r="CY6" s="710">
        <v>2012</v>
      </c>
      <c r="CZ6" s="710"/>
      <c r="DA6" s="710"/>
      <c r="DB6" s="710">
        <v>2013</v>
      </c>
      <c r="DC6" s="710">
        <v>2013</v>
      </c>
      <c r="DD6" s="710"/>
      <c r="DE6" s="710">
        <v>2014</v>
      </c>
      <c r="DF6" s="710"/>
      <c r="DG6" s="710"/>
      <c r="DH6" s="710">
        <v>2015</v>
      </c>
      <c r="DI6" s="710"/>
      <c r="DJ6" s="710"/>
      <c r="DK6" s="710"/>
      <c r="DL6" s="710"/>
      <c r="DM6" s="710"/>
      <c r="DN6" s="710"/>
      <c r="DO6" s="710"/>
      <c r="DP6" s="710"/>
      <c r="DQ6" s="710">
        <v>2016</v>
      </c>
      <c r="DR6" s="710"/>
      <c r="DS6" s="710"/>
      <c r="DT6" s="710"/>
      <c r="DU6" s="710"/>
      <c r="DV6" s="710"/>
      <c r="DW6" s="710"/>
      <c r="DX6" s="710"/>
      <c r="DY6" s="710"/>
      <c r="DZ6" s="710">
        <v>2017</v>
      </c>
      <c r="EA6" s="710"/>
      <c r="EB6" s="710"/>
      <c r="EC6" s="710"/>
      <c r="ED6" s="710"/>
      <c r="EE6" s="710"/>
      <c r="EF6" s="710"/>
      <c r="EG6" s="710"/>
      <c r="EH6" s="711"/>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row>
    <row r="7" spans="1:206" s="90" customFormat="1" ht="12.75" customHeight="1" thickBot="1">
      <c r="A7" s="760"/>
      <c r="B7" s="763"/>
      <c r="C7" s="766"/>
      <c r="D7" s="750">
        <v>2011</v>
      </c>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2"/>
      <c r="AE7" s="750">
        <v>2012</v>
      </c>
      <c r="AF7" s="751"/>
      <c r="AG7" s="751"/>
      <c r="AH7" s="757"/>
      <c r="AI7" s="757"/>
      <c r="AJ7" s="757"/>
      <c r="AK7" s="751"/>
      <c r="AL7" s="751"/>
      <c r="AM7" s="751"/>
      <c r="AN7" s="751"/>
      <c r="AO7" s="751"/>
      <c r="AP7" s="751"/>
      <c r="AQ7" s="751"/>
      <c r="AR7" s="751"/>
      <c r="AS7" s="751"/>
      <c r="AT7" s="757"/>
      <c r="AU7" s="757"/>
      <c r="AV7" s="757"/>
      <c r="AW7" s="757"/>
      <c r="AX7" s="757"/>
      <c r="AY7" s="757"/>
      <c r="AZ7" s="757"/>
      <c r="BA7" s="757"/>
      <c r="BB7" s="757"/>
      <c r="BC7" s="757"/>
      <c r="BD7" s="757"/>
      <c r="BE7" s="758"/>
      <c r="BF7" s="747">
        <v>2013</v>
      </c>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749"/>
      <c r="CG7" s="747">
        <v>2014</v>
      </c>
      <c r="CH7" s="748"/>
      <c r="CI7" s="748"/>
      <c r="CJ7" s="748"/>
      <c r="CK7" s="748"/>
      <c r="CL7" s="748"/>
      <c r="CM7" s="748"/>
      <c r="CN7" s="748"/>
      <c r="CO7" s="749"/>
      <c r="CP7" s="203">
        <v>2015</v>
      </c>
      <c r="CQ7" s="129">
        <v>2016</v>
      </c>
      <c r="CR7" s="129">
        <v>2017</v>
      </c>
      <c r="CS7" s="129">
        <v>2015</v>
      </c>
      <c r="CT7" s="129">
        <v>2016</v>
      </c>
      <c r="CU7" s="129">
        <v>2017</v>
      </c>
      <c r="CV7" s="129" t="s">
        <v>171</v>
      </c>
      <c r="CW7" s="129" t="s">
        <v>174</v>
      </c>
      <c r="CX7" s="129" t="s">
        <v>173</v>
      </c>
      <c r="CY7" s="129" t="s">
        <v>171</v>
      </c>
      <c r="CZ7" s="129" t="s">
        <v>174</v>
      </c>
      <c r="DA7" s="129" t="s">
        <v>173</v>
      </c>
      <c r="DB7" s="129" t="s">
        <v>171</v>
      </c>
      <c r="DC7" s="129" t="s">
        <v>174</v>
      </c>
      <c r="DD7" s="129" t="s">
        <v>173</v>
      </c>
      <c r="DE7" s="129" t="s">
        <v>171</v>
      </c>
      <c r="DF7" s="129" t="s">
        <v>174</v>
      </c>
      <c r="DG7" s="129" t="s">
        <v>173</v>
      </c>
      <c r="DH7" s="713" t="s">
        <v>171</v>
      </c>
      <c r="DI7" s="713"/>
      <c r="DJ7" s="713"/>
      <c r="DK7" s="713" t="s">
        <v>172</v>
      </c>
      <c r="DL7" s="713"/>
      <c r="DM7" s="713"/>
      <c r="DN7" s="713" t="s">
        <v>173</v>
      </c>
      <c r="DO7" s="713"/>
      <c r="DP7" s="713"/>
      <c r="DQ7" s="713" t="s">
        <v>171</v>
      </c>
      <c r="DR7" s="713"/>
      <c r="DS7" s="713"/>
      <c r="DT7" s="713" t="s">
        <v>174</v>
      </c>
      <c r="DU7" s="713"/>
      <c r="DV7" s="713"/>
      <c r="DW7" s="713" t="s">
        <v>172</v>
      </c>
      <c r="DX7" s="713"/>
      <c r="DY7" s="713"/>
      <c r="DZ7" s="713" t="s">
        <v>171</v>
      </c>
      <c r="EA7" s="713"/>
      <c r="EB7" s="713"/>
      <c r="EC7" s="713" t="s">
        <v>174</v>
      </c>
      <c r="ED7" s="713"/>
      <c r="EE7" s="713"/>
      <c r="EF7" s="713" t="s">
        <v>172</v>
      </c>
      <c r="EG7" s="713"/>
      <c r="EH7" s="716"/>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row>
    <row r="8" spans="1:206" s="90" customFormat="1" ht="18" customHeight="1" thickBot="1">
      <c r="A8" s="761"/>
      <c r="B8" s="764"/>
      <c r="C8" s="767"/>
      <c r="D8" s="709" t="s">
        <v>690</v>
      </c>
      <c r="E8" s="710"/>
      <c r="F8" s="711"/>
      <c r="G8" s="768" t="s">
        <v>691</v>
      </c>
      <c r="H8" s="768"/>
      <c r="I8" s="768"/>
      <c r="J8" s="728" t="s">
        <v>692</v>
      </c>
      <c r="K8" s="729"/>
      <c r="L8" s="730"/>
      <c r="M8" s="728" t="s">
        <v>693</v>
      </c>
      <c r="N8" s="729"/>
      <c r="O8" s="729"/>
      <c r="P8" s="728" t="s">
        <v>694</v>
      </c>
      <c r="Q8" s="729"/>
      <c r="R8" s="730"/>
      <c r="S8" s="728" t="s">
        <v>695</v>
      </c>
      <c r="T8" s="729"/>
      <c r="U8" s="729"/>
      <c r="V8" s="728" t="s">
        <v>696</v>
      </c>
      <c r="W8" s="729"/>
      <c r="X8" s="729"/>
      <c r="Y8" s="728" t="s">
        <v>745</v>
      </c>
      <c r="Z8" s="729"/>
      <c r="AA8" s="730"/>
      <c r="AB8" s="746" t="s">
        <v>698</v>
      </c>
      <c r="AC8" s="739"/>
      <c r="AD8" s="774"/>
      <c r="AE8" s="725" t="s">
        <v>690</v>
      </c>
      <c r="AF8" s="726"/>
      <c r="AG8" s="745"/>
      <c r="AH8" s="725" t="s">
        <v>691</v>
      </c>
      <c r="AI8" s="726"/>
      <c r="AJ8" s="727"/>
      <c r="AK8" s="728" t="s">
        <v>692</v>
      </c>
      <c r="AL8" s="729"/>
      <c r="AM8" s="730"/>
      <c r="AN8" s="729" t="s">
        <v>693</v>
      </c>
      <c r="AO8" s="729"/>
      <c r="AP8" s="729"/>
      <c r="AQ8" s="728" t="s">
        <v>694</v>
      </c>
      <c r="AR8" s="729"/>
      <c r="AS8" s="729"/>
      <c r="AT8" s="728" t="s">
        <v>695</v>
      </c>
      <c r="AU8" s="729"/>
      <c r="AV8" s="730"/>
      <c r="AW8" s="728" t="s">
        <v>696</v>
      </c>
      <c r="AX8" s="729"/>
      <c r="AY8" s="730"/>
      <c r="AZ8" s="729" t="s">
        <v>745</v>
      </c>
      <c r="BA8" s="729"/>
      <c r="BB8" s="730"/>
      <c r="BC8" s="779" t="s">
        <v>698</v>
      </c>
      <c r="BD8" s="780"/>
      <c r="BE8" s="781"/>
      <c r="BF8" s="772" t="s">
        <v>690</v>
      </c>
      <c r="BG8" s="772"/>
      <c r="BH8" s="773"/>
      <c r="BI8" s="775" t="s">
        <v>691</v>
      </c>
      <c r="BJ8" s="742"/>
      <c r="BK8" s="776"/>
      <c r="BL8" s="777" t="s">
        <v>692</v>
      </c>
      <c r="BM8" s="772"/>
      <c r="BN8" s="773"/>
      <c r="BO8" s="777" t="s">
        <v>693</v>
      </c>
      <c r="BP8" s="772"/>
      <c r="BQ8" s="772"/>
      <c r="BR8" s="778" t="s">
        <v>694</v>
      </c>
      <c r="BS8" s="772"/>
      <c r="BT8" s="737"/>
      <c r="BU8" s="778" t="s">
        <v>695</v>
      </c>
      <c r="BV8" s="772"/>
      <c r="BW8" s="772"/>
      <c r="BX8" s="728" t="s">
        <v>696</v>
      </c>
      <c r="BY8" s="729"/>
      <c r="BZ8" s="730"/>
      <c r="CA8" s="728" t="s">
        <v>745</v>
      </c>
      <c r="CB8" s="729"/>
      <c r="CC8" s="730"/>
      <c r="CD8" s="769" t="s">
        <v>698</v>
      </c>
      <c r="CE8" s="770"/>
      <c r="CF8" s="771"/>
      <c r="CG8" s="934" t="s">
        <v>690</v>
      </c>
      <c r="CH8" s="935" t="s">
        <v>691</v>
      </c>
      <c r="CI8" s="935" t="s">
        <v>692</v>
      </c>
      <c r="CJ8" s="935" t="s">
        <v>693</v>
      </c>
      <c r="CK8" s="935" t="s">
        <v>694</v>
      </c>
      <c r="CL8" s="935" t="s">
        <v>695</v>
      </c>
      <c r="CM8" s="935" t="s">
        <v>696</v>
      </c>
      <c r="CN8" s="935" t="s">
        <v>697</v>
      </c>
      <c r="CO8" s="753" t="s">
        <v>698</v>
      </c>
      <c r="CP8" s="306"/>
      <c r="CQ8" s="76"/>
      <c r="CR8" s="76"/>
      <c r="CS8" s="76"/>
      <c r="CT8" s="76"/>
      <c r="CU8" s="76"/>
      <c r="CV8" s="76"/>
      <c r="CW8" s="76" t="s">
        <v>172</v>
      </c>
      <c r="CX8" s="76"/>
      <c r="CY8" s="76"/>
      <c r="CZ8" s="76" t="s">
        <v>172</v>
      </c>
      <c r="DA8" s="76"/>
      <c r="DB8" s="76"/>
      <c r="DC8" s="76" t="s">
        <v>172</v>
      </c>
      <c r="DD8" s="76"/>
      <c r="DE8" s="76"/>
      <c r="DF8" s="76" t="s">
        <v>172</v>
      </c>
      <c r="DG8" s="76"/>
      <c r="DH8" s="76" t="s">
        <v>321</v>
      </c>
      <c r="DI8" s="76" t="s">
        <v>321</v>
      </c>
      <c r="DJ8" s="76" t="s">
        <v>321</v>
      </c>
      <c r="DK8" s="76" t="s">
        <v>321</v>
      </c>
      <c r="DL8" s="76" t="s">
        <v>321</v>
      </c>
      <c r="DM8" s="76" t="s">
        <v>321</v>
      </c>
      <c r="DN8" s="76" t="s">
        <v>321</v>
      </c>
      <c r="DO8" s="76" t="s">
        <v>321</v>
      </c>
      <c r="DP8" s="76" t="s">
        <v>321</v>
      </c>
      <c r="DQ8" s="76" t="s">
        <v>321</v>
      </c>
      <c r="DR8" s="76" t="s">
        <v>321</v>
      </c>
      <c r="DS8" s="76" t="s">
        <v>321</v>
      </c>
      <c r="DT8" s="76" t="s">
        <v>321</v>
      </c>
      <c r="DU8" s="76" t="s">
        <v>321</v>
      </c>
      <c r="DV8" s="76" t="s">
        <v>321</v>
      </c>
      <c r="DW8" s="76" t="s">
        <v>321</v>
      </c>
      <c r="DX8" s="76" t="s">
        <v>321</v>
      </c>
      <c r="DY8" s="76" t="s">
        <v>321</v>
      </c>
      <c r="DZ8" s="76" t="s">
        <v>322</v>
      </c>
      <c r="EA8" s="76" t="s">
        <v>322</v>
      </c>
      <c r="EB8" s="76" t="s">
        <v>322</v>
      </c>
      <c r="EC8" s="76" t="s">
        <v>322</v>
      </c>
      <c r="ED8" s="76" t="s">
        <v>322</v>
      </c>
      <c r="EE8" s="76" t="s">
        <v>322</v>
      </c>
      <c r="EF8" s="76" t="s">
        <v>322</v>
      </c>
      <c r="EG8" s="76" t="s">
        <v>322</v>
      </c>
      <c r="EH8" s="77" t="s">
        <v>322</v>
      </c>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row>
    <row r="9" spans="1:206" s="90" customFormat="1" ht="18.75" customHeight="1">
      <c r="A9" s="264"/>
      <c r="B9" s="264"/>
      <c r="C9" s="264"/>
      <c r="D9" s="253" t="s">
        <v>739</v>
      </c>
      <c r="E9" s="164" t="s">
        <v>740</v>
      </c>
      <c r="F9" s="397" t="s">
        <v>741</v>
      </c>
      <c r="G9" s="398" t="s">
        <v>739</v>
      </c>
      <c r="H9" s="399" t="s">
        <v>740</v>
      </c>
      <c r="I9" s="397" t="s">
        <v>741</v>
      </c>
      <c r="J9" s="398" t="s">
        <v>739</v>
      </c>
      <c r="K9" s="399" t="s">
        <v>740</v>
      </c>
      <c r="L9" s="397" t="s">
        <v>741</v>
      </c>
      <c r="M9" s="398" t="s">
        <v>739</v>
      </c>
      <c r="N9" s="399" t="s">
        <v>740</v>
      </c>
      <c r="O9" s="397" t="s">
        <v>741</v>
      </c>
      <c r="P9" s="398" t="s">
        <v>739</v>
      </c>
      <c r="Q9" s="399" t="s">
        <v>740</v>
      </c>
      <c r="R9" s="397" t="s">
        <v>741</v>
      </c>
      <c r="S9" s="398" t="s">
        <v>739</v>
      </c>
      <c r="T9" s="399" t="s">
        <v>740</v>
      </c>
      <c r="U9" s="453" t="s">
        <v>741</v>
      </c>
      <c r="V9" s="398" t="s">
        <v>739</v>
      </c>
      <c r="W9" s="399" t="s">
        <v>740</v>
      </c>
      <c r="X9" s="453" t="s">
        <v>741</v>
      </c>
      <c r="Y9" s="398" t="s">
        <v>739</v>
      </c>
      <c r="Z9" s="399" t="s">
        <v>740</v>
      </c>
      <c r="AA9" s="397" t="s">
        <v>741</v>
      </c>
      <c r="AB9" s="591" t="s">
        <v>739</v>
      </c>
      <c r="AC9" s="342" t="s">
        <v>740</v>
      </c>
      <c r="AD9" s="400" t="s">
        <v>741</v>
      </c>
      <c r="AE9" s="398" t="s">
        <v>739</v>
      </c>
      <c r="AF9" s="399" t="s">
        <v>740</v>
      </c>
      <c r="AG9" s="397" t="s">
        <v>741</v>
      </c>
      <c r="AH9" s="398" t="s">
        <v>739</v>
      </c>
      <c r="AI9" s="399" t="s">
        <v>740</v>
      </c>
      <c r="AJ9" s="397" t="s">
        <v>741</v>
      </c>
      <c r="AK9" s="398" t="s">
        <v>739</v>
      </c>
      <c r="AL9" s="399" t="s">
        <v>740</v>
      </c>
      <c r="AM9" s="397" t="s">
        <v>741</v>
      </c>
      <c r="AN9" s="398" t="s">
        <v>739</v>
      </c>
      <c r="AO9" s="399" t="s">
        <v>740</v>
      </c>
      <c r="AP9" s="397" t="s">
        <v>741</v>
      </c>
      <c r="AQ9" s="398" t="s">
        <v>739</v>
      </c>
      <c r="AR9" s="399" t="s">
        <v>740</v>
      </c>
      <c r="AS9" s="453" t="s">
        <v>741</v>
      </c>
      <c r="AT9" s="398" t="s">
        <v>739</v>
      </c>
      <c r="AU9" s="399" t="s">
        <v>740</v>
      </c>
      <c r="AV9" s="397" t="s">
        <v>741</v>
      </c>
      <c r="AW9" s="398" t="s">
        <v>739</v>
      </c>
      <c r="AX9" s="399" t="s">
        <v>740</v>
      </c>
      <c r="AY9" s="397" t="s">
        <v>741</v>
      </c>
      <c r="AZ9" s="454" t="s">
        <v>739</v>
      </c>
      <c r="BA9" s="399" t="s">
        <v>740</v>
      </c>
      <c r="BB9" s="397" t="s">
        <v>741</v>
      </c>
      <c r="BC9" s="338" t="s">
        <v>739</v>
      </c>
      <c r="BD9" s="339" t="s">
        <v>740</v>
      </c>
      <c r="BE9" s="340" t="s">
        <v>741</v>
      </c>
      <c r="BF9" s="398" t="s">
        <v>739</v>
      </c>
      <c r="BG9" s="399" t="s">
        <v>740</v>
      </c>
      <c r="BH9" s="397" t="s">
        <v>741</v>
      </c>
      <c r="BI9" s="398" t="s">
        <v>739</v>
      </c>
      <c r="BJ9" s="399" t="s">
        <v>740</v>
      </c>
      <c r="BK9" s="397" t="s">
        <v>741</v>
      </c>
      <c r="BL9" s="398" t="s">
        <v>739</v>
      </c>
      <c r="BM9" s="399" t="s">
        <v>740</v>
      </c>
      <c r="BN9" s="397" t="s">
        <v>741</v>
      </c>
      <c r="BO9" s="398" t="s">
        <v>739</v>
      </c>
      <c r="BP9" s="399" t="s">
        <v>740</v>
      </c>
      <c r="BQ9" s="397" t="s">
        <v>741</v>
      </c>
      <c r="BR9" s="398" t="s">
        <v>739</v>
      </c>
      <c r="BS9" s="399" t="s">
        <v>740</v>
      </c>
      <c r="BT9" s="397" t="s">
        <v>741</v>
      </c>
      <c r="BU9" s="398" t="s">
        <v>739</v>
      </c>
      <c r="BV9" s="399" t="s">
        <v>740</v>
      </c>
      <c r="BW9" s="453" t="s">
        <v>741</v>
      </c>
      <c r="BX9" s="398" t="s">
        <v>739</v>
      </c>
      <c r="BY9" s="399" t="s">
        <v>740</v>
      </c>
      <c r="BZ9" s="397" t="s">
        <v>741</v>
      </c>
      <c r="CA9" s="398" t="s">
        <v>739</v>
      </c>
      <c r="CB9" s="399" t="s">
        <v>740</v>
      </c>
      <c r="CC9" s="397" t="s">
        <v>741</v>
      </c>
      <c r="CD9" s="599" t="s">
        <v>739</v>
      </c>
      <c r="CE9" s="456" t="s">
        <v>740</v>
      </c>
      <c r="CF9" s="458" t="s">
        <v>741</v>
      </c>
      <c r="CG9" s="936" t="s">
        <v>739</v>
      </c>
      <c r="CH9" s="936" t="s">
        <v>739</v>
      </c>
      <c r="CI9" s="936" t="s">
        <v>739</v>
      </c>
      <c r="CJ9" s="936" t="s">
        <v>739</v>
      </c>
      <c r="CK9" s="936" t="s">
        <v>739</v>
      </c>
      <c r="CL9" s="936" t="s">
        <v>739</v>
      </c>
      <c r="CM9" s="936" t="s">
        <v>739</v>
      </c>
      <c r="CN9" s="936" t="s">
        <v>739</v>
      </c>
      <c r="CO9" s="754"/>
      <c r="CP9" s="26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row>
    <row r="10" spans="1:206" ht="22.5">
      <c r="A10" s="98" t="s">
        <v>323</v>
      </c>
      <c r="B10" s="98" t="s">
        <v>373</v>
      </c>
      <c r="C10" s="98" t="s">
        <v>361</v>
      </c>
      <c r="D10" s="273">
        <v>3</v>
      </c>
      <c r="E10" s="274">
        <v>3</v>
      </c>
      <c r="F10" s="423">
        <f>E10*100/D10</f>
        <v>100</v>
      </c>
      <c r="G10" s="424"/>
      <c r="H10" s="425"/>
      <c r="I10" s="426">
        <v>0</v>
      </c>
      <c r="J10" s="427"/>
      <c r="K10" s="425"/>
      <c r="L10" s="428">
        <v>0</v>
      </c>
      <c r="M10" s="429"/>
      <c r="N10" s="430"/>
      <c r="O10" s="426">
        <v>0</v>
      </c>
      <c r="P10" s="427"/>
      <c r="Q10" s="425"/>
      <c r="R10" s="428">
        <v>0</v>
      </c>
      <c r="S10" s="427"/>
      <c r="T10" s="425"/>
      <c r="U10" s="426">
        <v>0</v>
      </c>
      <c r="V10" s="589"/>
      <c r="W10" s="680">
        <v>0</v>
      </c>
      <c r="X10" s="426">
        <v>0</v>
      </c>
      <c r="Y10" s="682">
        <v>1</v>
      </c>
      <c r="Z10" s="680">
        <v>1</v>
      </c>
      <c r="AA10" s="428">
        <f>+Z10*100/Y10</f>
        <v>100</v>
      </c>
      <c r="AB10" s="590">
        <f>+D10+G10+J10+M10+P10+S10+V10+Y10</f>
        <v>4</v>
      </c>
      <c r="AC10" s="408">
        <f>+E10+H10+K10+N10+Q10+T10+W10+Z10</f>
        <v>4</v>
      </c>
      <c r="AD10" s="409">
        <f>+AC10*100/AB10</f>
        <v>100</v>
      </c>
      <c r="AE10" s="440"/>
      <c r="AF10" s="402"/>
      <c r="AG10" s="406">
        <v>0</v>
      </c>
      <c r="AH10" s="405"/>
      <c r="AI10" s="403"/>
      <c r="AJ10" s="401">
        <v>0</v>
      </c>
      <c r="AK10" s="405"/>
      <c r="AL10" s="403"/>
      <c r="AM10" s="401">
        <v>0</v>
      </c>
      <c r="AN10" s="402"/>
      <c r="AO10" s="403"/>
      <c r="AP10" s="404">
        <v>0</v>
      </c>
      <c r="AQ10" s="405">
        <v>1</v>
      </c>
      <c r="AR10" s="403">
        <v>1</v>
      </c>
      <c r="AS10" s="406">
        <f>+AR10*100/AQ10</f>
        <v>100</v>
      </c>
      <c r="AT10" s="657"/>
      <c r="AU10" s="658"/>
      <c r="AV10" s="401">
        <v>0</v>
      </c>
      <c r="AW10" s="657">
        <v>2</v>
      </c>
      <c r="AX10" s="658">
        <v>2</v>
      </c>
      <c r="AY10" s="401">
        <f>+AX10*100/AW10</f>
        <v>100</v>
      </c>
      <c r="AZ10" s="594"/>
      <c r="BA10" s="593"/>
      <c r="BB10" s="406">
        <v>0</v>
      </c>
      <c r="BC10" s="407">
        <f>+AE10+AH10+AK10+AN10+AQ10+AT10+AW10+AZ10</f>
        <v>3</v>
      </c>
      <c r="BD10" s="408">
        <f>+AF10+AI10+AL10+AO10+AR10+AU10+AX10+BA10</f>
        <v>3</v>
      </c>
      <c r="BE10" s="409">
        <f>+BD10*100/BC10</f>
        <v>100</v>
      </c>
      <c r="BF10" s="410"/>
      <c r="BG10" s="403"/>
      <c r="BH10" s="404"/>
      <c r="BI10" s="405"/>
      <c r="BJ10" s="403"/>
      <c r="BK10" s="404"/>
      <c r="BL10" s="405"/>
      <c r="BM10" s="403"/>
      <c r="BN10" s="404"/>
      <c r="BO10" s="405"/>
      <c r="BP10" s="403"/>
      <c r="BQ10" s="404"/>
      <c r="BR10" s="405"/>
      <c r="BS10" s="403"/>
      <c r="BT10" s="404"/>
      <c r="BU10" s="405">
        <v>2</v>
      </c>
      <c r="BV10" s="403"/>
      <c r="BW10" s="404"/>
      <c r="BX10" s="114">
        <v>18</v>
      </c>
      <c r="BY10" s="114">
        <v>18</v>
      </c>
      <c r="BZ10" s="655">
        <f>BY10*100/BX10</f>
        <v>100</v>
      </c>
      <c r="CA10" s="657">
        <v>19</v>
      </c>
      <c r="CB10" s="658">
        <v>9</v>
      </c>
      <c r="CC10" s="401">
        <v>47.368421052631582</v>
      </c>
      <c r="CD10" s="598">
        <f>+BF10+BI10+BL10+BO10+BR10+BU10+BX10+CA10</f>
        <v>39</v>
      </c>
      <c r="CE10" s="408">
        <f>+BG10+BJ10+BM10+BP10+BS10+BV10+BY10+CB10</f>
        <v>27</v>
      </c>
      <c r="CF10" s="409">
        <f>+CE10*100/CD10</f>
        <v>69.230769230769226</v>
      </c>
      <c r="CG10" s="161"/>
      <c r="CH10" s="112"/>
      <c r="CI10" s="112"/>
      <c r="CJ10" s="112"/>
      <c r="CK10" s="112">
        <v>1</v>
      </c>
      <c r="CL10" s="112"/>
      <c r="CM10" s="112">
        <v>2</v>
      </c>
      <c r="CN10" s="112"/>
      <c r="CO10" s="600">
        <f>SUM(CG10:CN10)</f>
        <v>3</v>
      </c>
    </row>
    <row r="11" spans="1:206" ht="33.75">
      <c r="A11" s="94" t="s">
        <v>323</v>
      </c>
      <c r="B11" s="94" t="s">
        <v>374</v>
      </c>
      <c r="C11" s="94" t="s">
        <v>360</v>
      </c>
      <c r="D11" s="273">
        <v>99</v>
      </c>
      <c r="E11" s="274">
        <v>99</v>
      </c>
      <c r="F11" s="423">
        <f t="shared" ref="F11:F29" si="0">E11*100/D11</f>
        <v>100</v>
      </c>
      <c r="G11" s="424">
        <v>105</v>
      </c>
      <c r="H11" s="425">
        <v>105</v>
      </c>
      <c r="I11" s="426">
        <f>+H11*100/G11</f>
        <v>100</v>
      </c>
      <c r="J11" s="427"/>
      <c r="K11" s="425"/>
      <c r="L11" s="428">
        <v>0</v>
      </c>
      <c r="M11" s="429"/>
      <c r="N11" s="430"/>
      <c r="O11" s="426">
        <v>0</v>
      </c>
      <c r="P11" s="427">
        <v>233</v>
      </c>
      <c r="Q11" s="431">
        <v>61</v>
      </c>
      <c r="R11" s="423">
        <f>+Q11*100/P11</f>
        <v>26.180257510729614</v>
      </c>
      <c r="S11" s="432">
        <v>36</v>
      </c>
      <c r="T11" s="431">
        <v>36</v>
      </c>
      <c r="U11" s="426">
        <f t="shared" ref="U11:U32" si="1">+T11*100/S11</f>
        <v>100</v>
      </c>
      <c r="V11" s="682">
        <v>30</v>
      </c>
      <c r="W11" s="680">
        <v>29</v>
      </c>
      <c r="X11" s="426">
        <f t="shared" ref="X11:X32" si="2">+W11*100/V11</f>
        <v>96.666666666666671</v>
      </c>
      <c r="Y11" s="682">
        <v>2</v>
      </c>
      <c r="Z11" s="680">
        <v>3</v>
      </c>
      <c r="AA11" s="428">
        <f t="shared" ref="AA11:AA32" si="3">+Z11*100/Y11</f>
        <v>150</v>
      </c>
      <c r="AB11" s="590">
        <f t="shared" ref="AB11:AB34" si="4">+D11+G11+J11+M11+P11+S11+V11+Y11</f>
        <v>505</v>
      </c>
      <c r="AC11" s="408">
        <f t="shared" ref="AC11:AC34" si="5">+E11+H11+K11+N11+Q11+T11+W11+Z11</f>
        <v>333</v>
      </c>
      <c r="AD11" s="409">
        <f t="shared" ref="AD11:AD32" si="6">+AC11*100/AB11</f>
        <v>65.940594059405939</v>
      </c>
      <c r="AE11" s="440">
        <v>74</v>
      </c>
      <c r="AF11" s="411">
        <v>71</v>
      </c>
      <c r="AG11" s="406">
        <f t="shared" ref="AG11:AG34" si="7">+AF11*100/AE11</f>
        <v>95.945945945945951</v>
      </c>
      <c r="AH11" s="413">
        <v>12</v>
      </c>
      <c r="AI11" s="412">
        <v>11</v>
      </c>
      <c r="AJ11" s="401">
        <f t="shared" ref="AJ11:AJ32" si="8">+AI11*100/AH11</f>
        <v>91.666666666666671</v>
      </c>
      <c r="AK11" s="413">
        <v>6</v>
      </c>
      <c r="AL11" s="412">
        <v>6</v>
      </c>
      <c r="AM11" s="401">
        <f t="shared" ref="AM11:AM31" si="9">+AL11*100/AK11</f>
        <v>100</v>
      </c>
      <c r="AN11" s="411">
        <v>6</v>
      </c>
      <c r="AO11" s="412">
        <v>4</v>
      </c>
      <c r="AP11" s="404">
        <f t="shared" ref="AP11:AP31" si="10">+AO11*100/AN11</f>
        <v>66.666666666666671</v>
      </c>
      <c r="AQ11" s="413">
        <v>70</v>
      </c>
      <c r="AR11" s="412">
        <v>4</v>
      </c>
      <c r="AS11" s="406">
        <f t="shared" ref="AS11:AS32" si="11">+AR11*100/AQ11</f>
        <v>5.7142857142857144</v>
      </c>
      <c r="AT11" s="657">
        <v>36</v>
      </c>
      <c r="AU11" s="658">
        <v>36</v>
      </c>
      <c r="AV11" s="401">
        <f t="shared" ref="AV11:AV32" si="12">+AU11*100/AT11</f>
        <v>100</v>
      </c>
      <c r="AW11" s="657">
        <v>6</v>
      </c>
      <c r="AX11" s="658">
        <v>4</v>
      </c>
      <c r="AY11" s="401">
        <f t="shared" ref="AY11:AY32" si="13">+AX11*100/AW11</f>
        <v>66.666666666666671</v>
      </c>
      <c r="AZ11" s="675">
        <v>38</v>
      </c>
      <c r="BA11" s="658">
        <v>17</v>
      </c>
      <c r="BB11" s="406">
        <f t="shared" ref="BB11:BB32" si="14">+BA11*100/AZ11</f>
        <v>44.736842105263158</v>
      </c>
      <c r="BC11" s="407">
        <f t="shared" ref="BC11:BC34" si="15">+AE11+AH11+AK11+AN11+AQ11+AT11+AW11+AZ11</f>
        <v>248</v>
      </c>
      <c r="BD11" s="408">
        <f t="shared" ref="BD11:BD34" si="16">+AF11+AI11+AL11+AO11+AR11+AU11+AX11+BA11</f>
        <v>153</v>
      </c>
      <c r="BE11" s="409">
        <f t="shared" ref="BE11:BE34" si="17">+BD11*100/BC11</f>
        <v>61.693548387096776</v>
      </c>
      <c r="BF11" s="411">
        <v>71</v>
      </c>
      <c r="BG11" s="412">
        <v>48</v>
      </c>
      <c r="BH11" s="414">
        <f>BG11*100/BF11</f>
        <v>67.605633802816897</v>
      </c>
      <c r="BI11" s="413">
        <v>18</v>
      </c>
      <c r="BJ11" s="412">
        <v>13</v>
      </c>
      <c r="BK11" s="414">
        <f>BJ11*100/BI11</f>
        <v>72.222222222222229</v>
      </c>
      <c r="BL11" s="413">
        <v>14</v>
      </c>
      <c r="BM11" s="412">
        <v>14</v>
      </c>
      <c r="BN11" s="414">
        <f>BM11*100/BL11</f>
        <v>100</v>
      </c>
      <c r="BO11" s="413">
        <v>12</v>
      </c>
      <c r="BP11" s="412">
        <v>12</v>
      </c>
      <c r="BQ11" s="414">
        <f>BP11*100/BO11</f>
        <v>100</v>
      </c>
      <c r="BR11" s="413">
        <v>30</v>
      </c>
      <c r="BS11" s="412">
        <v>27</v>
      </c>
      <c r="BT11" s="414">
        <f>BS11*100/BR11</f>
        <v>90</v>
      </c>
      <c r="BU11" s="413">
        <v>32</v>
      </c>
      <c r="BV11" s="412">
        <v>12</v>
      </c>
      <c r="BW11" s="414">
        <f>BV11*100/BU11</f>
        <v>37.5</v>
      </c>
      <c r="BX11" s="114">
        <v>1696</v>
      </c>
      <c r="BY11" s="114">
        <v>1696</v>
      </c>
      <c r="BZ11" s="655">
        <f t="shared" ref="BZ11:BZ31" si="18">BY11*100/BX11</f>
        <v>100</v>
      </c>
      <c r="CA11" s="659">
        <v>140329</v>
      </c>
      <c r="CB11" s="660">
        <v>116082</v>
      </c>
      <c r="CC11" s="516">
        <v>82.721319185628062</v>
      </c>
      <c r="CD11" s="598">
        <f t="shared" ref="CD11:CD34" si="19">+BF11+BI11+BL11+BO11+BR11+BU11+BX11+CA11</f>
        <v>142202</v>
      </c>
      <c r="CE11" s="408">
        <f t="shared" ref="CE11:CE34" si="20">+BG11+BJ11+BM11+BP11+BS11+BV11+BY11+CB11</f>
        <v>117904</v>
      </c>
      <c r="CF11" s="409">
        <f t="shared" ref="CF11:CF34" si="21">+CE11*100/CD11</f>
        <v>82.913039197760938</v>
      </c>
      <c r="CG11" s="162">
        <v>0</v>
      </c>
      <c r="CH11" s="114">
        <v>0</v>
      </c>
      <c r="CI11" s="114">
        <v>14</v>
      </c>
      <c r="CJ11" s="114">
        <v>32</v>
      </c>
      <c r="CK11" s="114">
        <v>18</v>
      </c>
      <c r="CL11" s="114">
        <v>0</v>
      </c>
      <c r="CM11" s="114">
        <v>18</v>
      </c>
      <c r="CN11" s="114">
        <v>0</v>
      </c>
      <c r="CO11" s="600">
        <f t="shared" ref="CO11:CO34" si="22">SUM(CG11:CN11)</f>
        <v>82</v>
      </c>
    </row>
    <row r="12" spans="1:206" ht="33.75">
      <c r="A12" s="94" t="s">
        <v>375</v>
      </c>
      <c r="B12" s="94" t="s">
        <v>376</v>
      </c>
      <c r="C12" s="94" t="s">
        <v>377</v>
      </c>
      <c r="D12" s="273"/>
      <c r="E12" s="274"/>
      <c r="F12" s="423">
        <v>0</v>
      </c>
      <c r="G12" s="424"/>
      <c r="H12" s="425"/>
      <c r="I12" s="426">
        <v>0</v>
      </c>
      <c r="J12" s="427"/>
      <c r="K12" s="425"/>
      <c r="L12" s="428">
        <v>0</v>
      </c>
      <c r="M12" s="429"/>
      <c r="N12" s="430"/>
      <c r="O12" s="426">
        <v>0</v>
      </c>
      <c r="P12" s="427"/>
      <c r="Q12" s="431"/>
      <c r="R12" s="423">
        <v>0</v>
      </c>
      <c r="S12" s="432"/>
      <c r="T12" s="431"/>
      <c r="U12" s="426">
        <v>0</v>
      </c>
      <c r="V12" s="682"/>
      <c r="W12" s="680"/>
      <c r="X12" s="426">
        <v>0</v>
      </c>
      <c r="Y12" s="682"/>
      <c r="Z12" s="680"/>
      <c r="AA12" s="428">
        <v>0</v>
      </c>
      <c r="AB12" s="590">
        <f t="shared" si="4"/>
        <v>0</v>
      </c>
      <c r="AC12" s="408">
        <f t="shared" si="5"/>
        <v>0</v>
      </c>
      <c r="AD12" s="409">
        <v>0</v>
      </c>
      <c r="AE12" s="440">
        <v>2500</v>
      </c>
      <c r="AF12" s="411">
        <v>2500</v>
      </c>
      <c r="AG12" s="406">
        <f t="shared" si="7"/>
        <v>100</v>
      </c>
      <c r="AH12" s="413">
        <v>21933</v>
      </c>
      <c r="AI12" s="412">
        <v>21930</v>
      </c>
      <c r="AJ12" s="401">
        <f t="shared" si="8"/>
        <v>99.986321980577216</v>
      </c>
      <c r="AK12" s="413"/>
      <c r="AL12" s="412">
        <v>0</v>
      </c>
      <c r="AM12" s="401">
        <v>0</v>
      </c>
      <c r="AN12" s="411"/>
      <c r="AO12" s="412"/>
      <c r="AP12" s="404">
        <v>0</v>
      </c>
      <c r="AQ12" s="413">
        <v>79402</v>
      </c>
      <c r="AR12" s="412">
        <v>0</v>
      </c>
      <c r="AS12" s="406">
        <f t="shared" si="11"/>
        <v>0</v>
      </c>
      <c r="AT12" s="657">
        <v>6261</v>
      </c>
      <c r="AU12" s="658">
        <v>6261</v>
      </c>
      <c r="AV12" s="401">
        <f t="shared" si="12"/>
        <v>100</v>
      </c>
      <c r="AW12" s="657">
        <v>2019</v>
      </c>
      <c r="AX12" s="658">
        <v>1994</v>
      </c>
      <c r="AY12" s="401">
        <f t="shared" si="13"/>
        <v>98.761763249133239</v>
      </c>
      <c r="AZ12" s="675">
        <v>2000</v>
      </c>
      <c r="BA12" s="658">
        <v>2000</v>
      </c>
      <c r="BB12" s="406">
        <f t="shared" si="14"/>
        <v>100</v>
      </c>
      <c r="BC12" s="407">
        <f t="shared" si="15"/>
        <v>114115</v>
      </c>
      <c r="BD12" s="408">
        <f t="shared" si="16"/>
        <v>34685</v>
      </c>
      <c r="BE12" s="409">
        <f t="shared" si="17"/>
        <v>30.39477719844017</v>
      </c>
      <c r="BF12" s="411">
        <v>2500</v>
      </c>
      <c r="BG12" s="412">
        <v>53945</v>
      </c>
      <c r="BH12" s="414">
        <f t="shared" ref="BH12:BH34" si="23">BG12*100/BF12</f>
        <v>2157.8000000000002</v>
      </c>
      <c r="BI12" s="413">
        <v>2006</v>
      </c>
      <c r="BJ12" s="412">
        <v>719</v>
      </c>
      <c r="BK12" s="414">
        <f t="shared" ref="BK12:BK32" si="24">BJ12*100/BI12</f>
        <v>35.842472582253244</v>
      </c>
      <c r="BL12" s="413"/>
      <c r="BM12" s="412">
        <v>0</v>
      </c>
      <c r="BN12" s="414"/>
      <c r="BO12" s="413"/>
      <c r="BP12" s="412"/>
      <c r="BQ12" s="414"/>
      <c r="BR12" s="413">
        <v>46078</v>
      </c>
      <c r="BS12" s="412">
        <v>19920</v>
      </c>
      <c r="BT12" s="414">
        <f t="shared" ref="BT12:BT32" si="25">BS12*100/BR12</f>
        <v>43.231043014019704</v>
      </c>
      <c r="BU12" s="413">
        <v>18873</v>
      </c>
      <c r="BV12" s="412">
        <v>13000</v>
      </c>
      <c r="BW12" s="414">
        <f>BV12*100/BU12</f>
        <v>68.881470884332117</v>
      </c>
      <c r="BX12" s="114">
        <v>1387</v>
      </c>
      <c r="BY12" s="114">
        <v>1348</v>
      </c>
      <c r="BZ12" s="655">
        <f t="shared" si="18"/>
        <v>97.188175919250185</v>
      </c>
      <c r="CA12" s="659">
        <v>18395</v>
      </c>
      <c r="CB12" s="660">
        <v>16932</v>
      </c>
      <c r="CC12" s="516">
        <v>92.046751834737705</v>
      </c>
      <c r="CD12" s="598">
        <f t="shared" si="19"/>
        <v>89239</v>
      </c>
      <c r="CE12" s="408">
        <f t="shared" si="20"/>
        <v>105864</v>
      </c>
      <c r="CF12" s="409">
        <f t="shared" si="21"/>
        <v>118.62974708367418</v>
      </c>
      <c r="CG12" s="162">
        <v>29990</v>
      </c>
      <c r="CH12" s="114">
        <v>27651</v>
      </c>
      <c r="CI12" s="114">
        <v>9100</v>
      </c>
      <c r="CJ12" s="114"/>
      <c r="CK12" s="114">
        <v>21911</v>
      </c>
      <c r="CL12" s="114">
        <v>55193</v>
      </c>
      <c r="CM12" s="114">
        <v>6850</v>
      </c>
      <c r="CN12" s="114">
        <v>20104</v>
      </c>
      <c r="CO12" s="600">
        <f t="shared" si="22"/>
        <v>170799</v>
      </c>
    </row>
    <row r="13" spans="1:206" ht="22.5">
      <c r="A13" s="94" t="s">
        <v>378</v>
      </c>
      <c r="B13" s="94" t="s">
        <v>379</v>
      </c>
      <c r="C13" s="94" t="s">
        <v>380</v>
      </c>
      <c r="D13" s="273"/>
      <c r="E13" s="274"/>
      <c r="F13" s="423">
        <v>0</v>
      </c>
      <c r="G13" s="424"/>
      <c r="H13" s="425"/>
      <c r="I13" s="426">
        <v>0</v>
      </c>
      <c r="J13" s="427"/>
      <c r="K13" s="425"/>
      <c r="L13" s="428">
        <v>0</v>
      </c>
      <c r="M13" s="429"/>
      <c r="N13" s="430"/>
      <c r="O13" s="426">
        <v>0</v>
      </c>
      <c r="P13" s="427"/>
      <c r="Q13" s="431"/>
      <c r="R13" s="423">
        <v>0</v>
      </c>
      <c r="S13" s="432"/>
      <c r="T13" s="431"/>
      <c r="U13" s="426">
        <v>0</v>
      </c>
      <c r="V13" s="682"/>
      <c r="W13" s="680"/>
      <c r="X13" s="426">
        <v>0</v>
      </c>
      <c r="Y13" s="682"/>
      <c r="Z13" s="680"/>
      <c r="AA13" s="428">
        <v>0</v>
      </c>
      <c r="AB13" s="590">
        <f t="shared" si="4"/>
        <v>0</v>
      </c>
      <c r="AC13" s="408">
        <f t="shared" si="5"/>
        <v>0</v>
      </c>
      <c r="AD13" s="409">
        <v>0</v>
      </c>
      <c r="AE13" s="440"/>
      <c r="AF13" s="402"/>
      <c r="AG13" s="406">
        <v>0</v>
      </c>
      <c r="AH13" s="405">
        <v>7908</v>
      </c>
      <c r="AI13" s="412">
        <v>7904</v>
      </c>
      <c r="AJ13" s="401">
        <f t="shared" si="8"/>
        <v>99.949418310571573</v>
      </c>
      <c r="AK13" s="413"/>
      <c r="AL13" s="403"/>
      <c r="AM13" s="401">
        <v>0</v>
      </c>
      <c r="AN13" s="402">
        <v>67</v>
      </c>
      <c r="AO13" s="412">
        <v>67</v>
      </c>
      <c r="AP13" s="404">
        <f t="shared" si="10"/>
        <v>100</v>
      </c>
      <c r="AQ13" s="413">
        <v>3736</v>
      </c>
      <c r="AR13" s="412">
        <v>1365</v>
      </c>
      <c r="AS13" s="406">
        <f t="shared" si="11"/>
        <v>36.53640256959315</v>
      </c>
      <c r="AT13" s="657">
        <v>35340</v>
      </c>
      <c r="AU13" s="658">
        <v>35339</v>
      </c>
      <c r="AV13" s="401">
        <f t="shared" si="12"/>
        <v>99.997170345217882</v>
      </c>
      <c r="AW13" s="657">
        <v>530</v>
      </c>
      <c r="AX13" s="658">
        <v>476</v>
      </c>
      <c r="AY13" s="401">
        <f t="shared" si="13"/>
        <v>89.811320754716988</v>
      </c>
      <c r="AZ13" s="675">
        <v>19823</v>
      </c>
      <c r="BA13" s="658">
        <v>17080</v>
      </c>
      <c r="BB13" s="406">
        <f t="shared" si="14"/>
        <v>86.162538465418962</v>
      </c>
      <c r="BC13" s="407">
        <f t="shared" si="15"/>
        <v>67404</v>
      </c>
      <c r="BD13" s="408">
        <f t="shared" si="16"/>
        <v>62231</v>
      </c>
      <c r="BE13" s="409">
        <f t="shared" si="17"/>
        <v>92.325381283009904</v>
      </c>
      <c r="BF13" s="402"/>
      <c r="BG13" s="403"/>
      <c r="BH13" s="414"/>
      <c r="BI13" s="413">
        <v>8900</v>
      </c>
      <c r="BJ13" s="412">
        <v>8888</v>
      </c>
      <c r="BK13" s="414">
        <f t="shared" si="24"/>
        <v>99.865168539325836</v>
      </c>
      <c r="BL13" s="413"/>
      <c r="BM13" s="403"/>
      <c r="BN13" s="414"/>
      <c r="BO13" s="413"/>
      <c r="BP13" s="412">
        <v>0</v>
      </c>
      <c r="BQ13" s="414"/>
      <c r="BR13" s="413">
        <v>3198</v>
      </c>
      <c r="BS13" s="412">
        <v>1705</v>
      </c>
      <c r="BT13" s="414">
        <f t="shared" si="25"/>
        <v>53.314571607254535</v>
      </c>
      <c r="BU13" s="413">
        <v>13080</v>
      </c>
      <c r="BV13" s="412">
        <v>5146</v>
      </c>
      <c r="BW13" s="414">
        <f t="shared" ref="BW13:BW32" si="26">BV13*100/BU13</f>
        <v>39.342507645259936</v>
      </c>
      <c r="BX13" s="114">
        <v>1291</v>
      </c>
      <c r="BY13" s="114">
        <v>962</v>
      </c>
      <c r="BZ13" s="655">
        <f t="shared" si="18"/>
        <v>74.515879163439195</v>
      </c>
      <c r="CA13" s="659">
        <v>6365</v>
      </c>
      <c r="CB13" s="660">
        <v>5156</v>
      </c>
      <c r="CC13" s="516">
        <v>81.005498821681073</v>
      </c>
      <c r="CD13" s="598">
        <f t="shared" si="19"/>
        <v>32834</v>
      </c>
      <c r="CE13" s="408">
        <f t="shared" si="20"/>
        <v>21857</v>
      </c>
      <c r="CF13" s="409">
        <f t="shared" si="21"/>
        <v>66.568191508801846</v>
      </c>
      <c r="CG13" s="161"/>
      <c r="CH13" s="114">
        <v>1800</v>
      </c>
      <c r="CI13" s="112"/>
      <c r="CJ13" s="114">
        <v>350</v>
      </c>
      <c r="CK13" s="114">
        <v>2389</v>
      </c>
      <c r="CL13" s="114">
        <v>10260</v>
      </c>
      <c r="CM13" s="114">
        <v>0</v>
      </c>
      <c r="CN13" s="114">
        <v>11863</v>
      </c>
      <c r="CO13" s="600">
        <f t="shared" si="22"/>
        <v>26662</v>
      </c>
    </row>
    <row r="14" spans="1:206" ht="22.5">
      <c r="A14" s="94" t="s">
        <v>381</v>
      </c>
      <c r="B14" s="94" t="s">
        <v>382</v>
      </c>
      <c r="C14" s="94" t="s">
        <v>383</v>
      </c>
      <c r="D14" s="273"/>
      <c r="E14" s="274"/>
      <c r="F14" s="423">
        <v>0</v>
      </c>
      <c r="G14" s="424">
        <v>26102</v>
      </c>
      <c r="H14" s="431">
        <v>26102</v>
      </c>
      <c r="I14" s="426">
        <f t="shared" ref="I14:I32" si="27">+H14*100/G14</f>
        <v>100</v>
      </c>
      <c r="J14" s="432">
        <v>316</v>
      </c>
      <c r="K14" s="431">
        <v>316</v>
      </c>
      <c r="L14" s="423">
        <f>+K14*100/J14</f>
        <v>100</v>
      </c>
      <c r="M14" s="433">
        <v>1276</v>
      </c>
      <c r="N14" s="424">
        <v>1274</v>
      </c>
      <c r="O14" s="434">
        <f>+N14*100/M14</f>
        <v>99.843260188087768</v>
      </c>
      <c r="P14" s="432">
        <v>2709</v>
      </c>
      <c r="Q14" s="431">
        <v>1962</v>
      </c>
      <c r="R14" s="423">
        <f t="shared" ref="R14:R32" si="28">+Q14*100/P14</f>
        <v>72.425249169435219</v>
      </c>
      <c r="S14" s="432">
        <v>5770</v>
      </c>
      <c r="T14" s="431">
        <v>5551</v>
      </c>
      <c r="U14" s="426">
        <f t="shared" si="1"/>
        <v>96.204506065857885</v>
      </c>
      <c r="V14" s="682">
        <v>800</v>
      </c>
      <c r="W14" s="680">
        <v>798</v>
      </c>
      <c r="X14" s="426">
        <f t="shared" si="2"/>
        <v>99.75</v>
      </c>
      <c r="Y14" s="682">
        <v>1636</v>
      </c>
      <c r="Z14" s="680">
        <v>1457</v>
      </c>
      <c r="AA14" s="428">
        <f t="shared" si="3"/>
        <v>89.058679706601467</v>
      </c>
      <c r="AB14" s="590">
        <f t="shared" si="4"/>
        <v>38609</v>
      </c>
      <c r="AC14" s="408">
        <f t="shared" si="5"/>
        <v>37460</v>
      </c>
      <c r="AD14" s="409">
        <f t="shared" si="6"/>
        <v>97.024009945867547</v>
      </c>
      <c r="AE14" s="440">
        <v>700</v>
      </c>
      <c r="AF14" s="411">
        <v>621</v>
      </c>
      <c r="AG14" s="406">
        <f t="shared" si="7"/>
        <v>88.714285714285708</v>
      </c>
      <c r="AH14" s="413">
        <v>20481</v>
      </c>
      <c r="AI14" s="412">
        <v>20480</v>
      </c>
      <c r="AJ14" s="401">
        <f t="shared" si="8"/>
        <v>99.99511742590694</v>
      </c>
      <c r="AK14" s="413">
        <v>350</v>
      </c>
      <c r="AL14" s="412">
        <v>350</v>
      </c>
      <c r="AM14" s="401">
        <f t="shared" si="9"/>
        <v>100</v>
      </c>
      <c r="AN14" s="411">
        <v>6391</v>
      </c>
      <c r="AO14" s="412">
        <v>6391</v>
      </c>
      <c r="AP14" s="404">
        <f t="shared" si="10"/>
        <v>100</v>
      </c>
      <c r="AQ14" s="413">
        <v>2879</v>
      </c>
      <c r="AR14" s="412">
        <v>660</v>
      </c>
      <c r="AS14" s="406">
        <f t="shared" si="11"/>
        <v>22.924626606460578</v>
      </c>
      <c r="AT14" s="657">
        <v>4436</v>
      </c>
      <c r="AU14" s="658">
        <v>4436</v>
      </c>
      <c r="AV14" s="401">
        <f t="shared" si="12"/>
        <v>100</v>
      </c>
      <c r="AW14" s="657">
        <v>1113</v>
      </c>
      <c r="AX14" s="658">
        <v>905</v>
      </c>
      <c r="AY14" s="401">
        <f t="shared" si="13"/>
        <v>81.311769991015268</v>
      </c>
      <c r="AZ14" s="675">
        <v>7017</v>
      </c>
      <c r="BA14" s="658">
        <v>6049</v>
      </c>
      <c r="BB14" s="406">
        <f t="shared" si="14"/>
        <v>86.204930882143373</v>
      </c>
      <c r="BC14" s="407">
        <f t="shared" si="15"/>
        <v>43367</v>
      </c>
      <c r="BD14" s="408">
        <f t="shared" si="16"/>
        <v>39892</v>
      </c>
      <c r="BE14" s="409">
        <f t="shared" si="17"/>
        <v>91.986994719487171</v>
      </c>
      <c r="BF14" s="411">
        <v>621</v>
      </c>
      <c r="BG14" s="412">
        <v>700</v>
      </c>
      <c r="BH14" s="414">
        <f t="shared" si="23"/>
        <v>112.72141706924316</v>
      </c>
      <c r="BI14" s="413">
        <v>4000</v>
      </c>
      <c r="BJ14" s="412">
        <v>2880</v>
      </c>
      <c r="BK14" s="414">
        <f t="shared" si="24"/>
        <v>72</v>
      </c>
      <c r="BL14" s="413">
        <v>350</v>
      </c>
      <c r="BM14" s="412">
        <v>277</v>
      </c>
      <c r="BN14" s="414">
        <f t="shared" ref="BN14:BN31" si="29">BM14*100/BL14</f>
        <v>79.142857142857139</v>
      </c>
      <c r="BO14" s="413">
        <v>5992</v>
      </c>
      <c r="BP14" s="412">
        <v>5991</v>
      </c>
      <c r="BQ14" s="414">
        <f t="shared" ref="BQ14:BQ31" si="30">BP14*100/BO14</f>
        <v>99.983311081441926</v>
      </c>
      <c r="BR14" s="413">
        <v>2788</v>
      </c>
      <c r="BS14" s="412">
        <v>1655</v>
      </c>
      <c r="BT14" s="414">
        <f t="shared" si="25"/>
        <v>59.361549497847918</v>
      </c>
      <c r="BU14" s="413">
        <v>6424</v>
      </c>
      <c r="BV14" s="412">
        <v>3608</v>
      </c>
      <c r="BW14" s="414">
        <f t="shared" si="26"/>
        <v>56.164383561643838</v>
      </c>
      <c r="BX14" s="112">
        <v>2</v>
      </c>
      <c r="BY14" s="114">
        <v>2</v>
      </c>
      <c r="BZ14" s="655">
        <f t="shared" si="18"/>
        <v>100</v>
      </c>
      <c r="CA14" s="659"/>
      <c r="CB14" s="660">
        <v>0</v>
      </c>
      <c r="CC14" s="516"/>
      <c r="CD14" s="598">
        <f t="shared" si="19"/>
        <v>20177</v>
      </c>
      <c r="CE14" s="408">
        <f t="shared" si="20"/>
        <v>15113</v>
      </c>
      <c r="CF14" s="409">
        <f t="shared" si="21"/>
        <v>74.902116271001631</v>
      </c>
      <c r="CG14" s="162">
        <v>700</v>
      </c>
      <c r="CH14" s="114">
        <v>4000</v>
      </c>
      <c r="CI14" s="114">
        <v>350</v>
      </c>
      <c r="CJ14" s="114">
        <v>350</v>
      </c>
      <c r="CK14" s="114">
        <v>2834</v>
      </c>
      <c r="CL14" s="114">
        <v>6362</v>
      </c>
      <c r="CM14" s="114">
        <v>1339</v>
      </c>
      <c r="CN14" s="114">
        <v>6683</v>
      </c>
      <c r="CO14" s="600">
        <f t="shared" si="22"/>
        <v>22618</v>
      </c>
    </row>
    <row r="15" spans="1:206" ht="22.5">
      <c r="A15" s="95" t="s">
        <v>679</v>
      </c>
      <c r="B15" s="94"/>
      <c r="C15" s="94"/>
      <c r="D15" s="273"/>
      <c r="E15" s="274"/>
      <c r="F15" s="423">
        <v>0</v>
      </c>
      <c r="G15" s="424"/>
      <c r="H15" s="425"/>
      <c r="I15" s="426">
        <v>0</v>
      </c>
      <c r="J15" s="427"/>
      <c r="K15" s="431"/>
      <c r="L15" s="423">
        <v>0</v>
      </c>
      <c r="M15" s="433"/>
      <c r="N15" s="424"/>
      <c r="O15" s="434">
        <v>0</v>
      </c>
      <c r="P15" s="432"/>
      <c r="Q15" s="431"/>
      <c r="R15" s="423">
        <v>0</v>
      </c>
      <c r="S15" s="432"/>
      <c r="T15" s="425"/>
      <c r="U15" s="426">
        <v>0</v>
      </c>
      <c r="V15" s="682"/>
      <c r="W15" s="680"/>
      <c r="X15" s="426">
        <v>0</v>
      </c>
      <c r="Y15" s="682"/>
      <c r="Z15" s="680"/>
      <c r="AA15" s="428">
        <v>0</v>
      </c>
      <c r="AB15" s="590">
        <f t="shared" si="4"/>
        <v>0</v>
      </c>
      <c r="AC15" s="408">
        <f t="shared" si="5"/>
        <v>0</v>
      </c>
      <c r="AD15" s="409">
        <v>0</v>
      </c>
      <c r="AE15" s="440">
        <v>4</v>
      </c>
      <c r="AF15" s="411">
        <v>4</v>
      </c>
      <c r="AG15" s="406">
        <f t="shared" si="7"/>
        <v>100</v>
      </c>
      <c r="AH15" s="413"/>
      <c r="AI15" s="403"/>
      <c r="AJ15" s="401">
        <v>0</v>
      </c>
      <c r="AK15" s="405"/>
      <c r="AL15" s="403"/>
      <c r="AM15" s="401">
        <v>0</v>
      </c>
      <c r="AN15" s="402"/>
      <c r="AO15" s="403"/>
      <c r="AP15" s="404">
        <v>0</v>
      </c>
      <c r="AQ15" s="405"/>
      <c r="AR15" s="412">
        <v>0</v>
      </c>
      <c r="AS15" s="406">
        <v>0</v>
      </c>
      <c r="AT15" s="657"/>
      <c r="AU15" s="658">
        <v>0</v>
      </c>
      <c r="AV15" s="401">
        <v>0</v>
      </c>
      <c r="AW15" s="657">
        <v>2</v>
      </c>
      <c r="AX15" s="658">
        <v>2</v>
      </c>
      <c r="AY15" s="401">
        <f t="shared" si="13"/>
        <v>100</v>
      </c>
      <c r="AZ15" s="675">
        <v>3</v>
      </c>
      <c r="BA15" s="658">
        <v>3</v>
      </c>
      <c r="BB15" s="406">
        <f t="shared" si="14"/>
        <v>100</v>
      </c>
      <c r="BC15" s="407">
        <f t="shared" si="15"/>
        <v>9</v>
      </c>
      <c r="BD15" s="408">
        <f t="shared" si="16"/>
        <v>9</v>
      </c>
      <c r="BE15" s="409">
        <f t="shared" si="17"/>
        <v>100</v>
      </c>
      <c r="BF15" s="411">
        <v>4</v>
      </c>
      <c r="BG15" s="412">
        <v>3</v>
      </c>
      <c r="BH15" s="414">
        <f t="shared" si="23"/>
        <v>75</v>
      </c>
      <c r="BI15" s="405"/>
      <c r="BJ15" s="403"/>
      <c r="BK15" s="414"/>
      <c r="BL15" s="413"/>
      <c r="BM15" s="403"/>
      <c r="BN15" s="414"/>
      <c r="BO15" s="413"/>
      <c r="BP15" s="403"/>
      <c r="BQ15" s="414"/>
      <c r="BR15" s="413">
        <v>2</v>
      </c>
      <c r="BS15" s="412">
        <v>2</v>
      </c>
      <c r="BT15" s="414">
        <f t="shared" si="25"/>
        <v>100</v>
      </c>
      <c r="BU15" s="413"/>
      <c r="BV15" s="412">
        <v>2</v>
      </c>
      <c r="BW15" s="414"/>
      <c r="BX15" s="114">
        <v>2</v>
      </c>
      <c r="BY15" s="114">
        <v>1</v>
      </c>
      <c r="BZ15" s="655">
        <f t="shared" si="18"/>
        <v>50</v>
      </c>
      <c r="CA15" s="659">
        <v>29</v>
      </c>
      <c r="CB15" s="660">
        <v>29</v>
      </c>
      <c r="CC15" s="516">
        <v>100</v>
      </c>
      <c r="CD15" s="598">
        <f t="shared" si="19"/>
        <v>37</v>
      </c>
      <c r="CE15" s="408">
        <f t="shared" si="20"/>
        <v>37</v>
      </c>
      <c r="CF15" s="409">
        <f t="shared" si="21"/>
        <v>100</v>
      </c>
      <c r="CG15" s="162">
        <v>0</v>
      </c>
      <c r="CH15" s="112"/>
      <c r="CI15" s="112"/>
      <c r="CJ15" s="112"/>
      <c r="CK15" s="114">
        <v>0</v>
      </c>
      <c r="CL15" s="114">
        <v>0</v>
      </c>
      <c r="CM15" s="114">
        <v>0</v>
      </c>
      <c r="CN15" s="114">
        <v>0</v>
      </c>
      <c r="CO15" s="600">
        <f t="shared" si="22"/>
        <v>0</v>
      </c>
    </row>
    <row r="16" spans="1:206" ht="33.75">
      <c r="A16" s="94" t="s">
        <v>384</v>
      </c>
      <c r="B16" s="94" t="s">
        <v>385</v>
      </c>
      <c r="C16" s="94" t="s">
        <v>364</v>
      </c>
      <c r="D16" s="273"/>
      <c r="E16" s="274"/>
      <c r="F16" s="423">
        <v>0</v>
      </c>
      <c r="G16" s="424">
        <v>68</v>
      </c>
      <c r="H16" s="431">
        <v>53</v>
      </c>
      <c r="I16" s="426">
        <f t="shared" si="27"/>
        <v>77.941176470588232</v>
      </c>
      <c r="J16" s="432"/>
      <c r="K16" s="431"/>
      <c r="L16" s="423">
        <v>0</v>
      </c>
      <c r="M16" s="433"/>
      <c r="N16" s="424"/>
      <c r="O16" s="434">
        <v>0</v>
      </c>
      <c r="P16" s="432"/>
      <c r="Q16" s="431"/>
      <c r="R16" s="423">
        <v>0</v>
      </c>
      <c r="S16" s="432">
        <v>40</v>
      </c>
      <c r="T16" s="431">
        <v>40</v>
      </c>
      <c r="U16" s="426">
        <f t="shared" si="1"/>
        <v>100</v>
      </c>
      <c r="V16" s="682">
        <v>2</v>
      </c>
      <c r="W16" s="680">
        <v>2</v>
      </c>
      <c r="X16" s="426">
        <f t="shared" si="2"/>
        <v>100</v>
      </c>
      <c r="Y16" s="682">
        <v>15</v>
      </c>
      <c r="Z16" s="680">
        <v>9</v>
      </c>
      <c r="AA16" s="428">
        <f t="shared" si="3"/>
        <v>60</v>
      </c>
      <c r="AB16" s="590">
        <f t="shared" si="4"/>
        <v>125</v>
      </c>
      <c r="AC16" s="408">
        <f t="shared" si="5"/>
        <v>104</v>
      </c>
      <c r="AD16" s="409">
        <f t="shared" si="6"/>
        <v>83.2</v>
      </c>
      <c r="AE16" s="440"/>
      <c r="AF16" s="402"/>
      <c r="AG16" s="406">
        <v>0</v>
      </c>
      <c r="AH16" s="405">
        <v>25</v>
      </c>
      <c r="AI16" s="412">
        <v>24</v>
      </c>
      <c r="AJ16" s="401">
        <f t="shared" si="8"/>
        <v>96</v>
      </c>
      <c r="AK16" s="413"/>
      <c r="AL16" s="403"/>
      <c r="AM16" s="401">
        <v>0</v>
      </c>
      <c r="AN16" s="402"/>
      <c r="AO16" s="403"/>
      <c r="AP16" s="404">
        <v>0</v>
      </c>
      <c r="AQ16" s="405">
        <v>8</v>
      </c>
      <c r="AR16" s="412">
        <v>5</v>
      </c>
      <c r="AS16" s="406">
        <f t="shared" si="11"/>
        <v>62.5</v>
      </c>
      <c r="AT16" s="657">
        <v>42</v>
      </c>
      <c r="AU16" s="658">
        <v>42</v>
      </c>
      <c r="AV16" s="401">
        <f t="shared" si="12"/>
        <v>100</v>
      </c>
      <c r="AW16" s="657">
        <v>2</v>
      </c>
      <c r="AX16" s="658">
        <v>1</v>
      </c>
      <c r="AY16" s="401">
        <f t="shared" si="13"/>
        <v>50</v>
      </c>
      <c r="AZ16" s="675">
        <v>29</v>
      </c>
      <c r="BA16" s="658">
        <v>21</v>
      </c>
      <c r="BB16" s="406">
        <f t="shared" si="14"/>
        <v>72.41379310344827</v>
      </c>
      <c r="BC16" s="407">
        <f t="shared" si="15"/>
        <v>106</v>
      </c>
      <c r="BD16" s="408">
        <f t="shared" si="16"/>
        <v>93</v>
      </c>
      <c r="BE16" s="409">
        <f t="shared" si="17"/>
        <v>87.735849056603769</v>
      </c>
      <c r="BF16" s="402"/>
      <c r="BG16" s="403"/>
      <c r="BH16" s="414"/>
      <c r="BI16" s="413">
        <v>25</v>
      </c>
      <c r="BJ16" s="412">
        <v>17</v>
      </c>
      <c r="BK16" s="414">
        <f t="shared" si="24"/>
        <v>68</v>
      </c>
      <c r="BL16" s="413"/>
      <c r="BM16" s="403"/>
      <c r="BN16" s="414"/>
      <c r="BO16" s="413"/>
      <c r="BP16" s="403"/>
      <c r="BQ16" s="414"/>
      <c r="BR16" s="413">
        <v>8</v>
      </c>
      <c r="BS16" s="412">
        <v>7</v>
      </c>
      <c r="BT16" s="414">
        <f t="shared" si="25"/>
        <v>87.5</v>
      </c>
      <c r="BU16" s="413">
        <v>44</v>
      </c>
      <c r="BV16" s="412">
        <v>44</v>
      </c>
      <c r="BW16" s="414">
        <f t="shared" si="26"/>
        <v>100</v>
      </c>
      <c r="BX16" s="114">
        <v>140</v>
      </c>
      <c r="BY16" s="114">
        <v>132</v>
      </c>
      <c r="BZ16" s="655">
        <f t="shared" si="18"/>
        <v>94.285714285714292</v>
      </c>
      <c r="CA16" s="659">
        <v>590</v>
      </c>
      <c r="CB16" s="660">
        <v>459</v>
      </c>
      <c r="CC16" s="516">
        <v>77.79661016949153</v>
      </c>
      <c r="CD16" s="598">
        <f t="shared" si="19"/>
        <v>807</v>
      </c>
      <c r="CE16" s="408">
        <f t="shared" si="20"/>
        <v>659</v>
      </c>
      <c r="CF16" s="409">
        <f t="shared" si="21"/>
        <v>81.660470879801736</v>
      </c>
      <c r="CG16" s="161"/>
      <c r="CH16" s="114">
        <v>25</v>
      </c>
      <c r="CI16" s="112"/>
      <c r="CJ16" s="112"/>
      <c r="CK16" s="114">
        <v>8</v>
      </c>
      <c r="CL16" s="114">
        <v>44</v>
      </c>
      <c r="CM16" s="114">
        <v>0</v>
      </c>
      <c r="CN16" s="114">
        <v>29</v>
      </c>
      <c r="CO16" s="600">
        <f t="shared" si="22"/>
        <v>106</v>
      </c>
    </row>
    <row r="17" spans="1:93" ht="45">
      <c r="A17" s="94" t="s">
        <v>386</v>
      </c>
      <c r="B17" s="94" t="s">
        <v>387</v>
      </c>
      <c r="C17" s="94" t="s">
        <v>365</v>
      </c>
      <c r="D17" s="273"/>
      <c r="E17" s="274"/>
      <c r="F17" s="423">
        <v>0</v>
      </c>
      <c r="G17" s="424">
        <v>360</v>
      </c>
      <c r="H17" s="431">
        <v>325</v>
      </c>
      <c r="I17" s="426">
        <f t="shared" si="27"/>
        <v>90.277777777777771</v>
      </c>
      <c r="J17" s="432"/>
      <c r="K17" s="431"/>
      <c r="L17" s="423">
        <v>0</v>
      </c>
      <c r="M17" s="433"/>
      <c r="N17" s="424"/>
      <c r="O17" s="434">
        <v>0</v>
      </c>
      <c r="P17" s="432"/>
      <c r="Q17" s="431"/>
      <c r="R17" s="423">
        <v>0</v>
      </c>
      <c r="S17" s="432">
        <v>270</v>
      </c>
      <c r="T17" s="431">
        <v>267</v>
      </c>
      <c r="U17" s="426">
        <f t="shared" si="1"/>
        <v>98.888888888888886</v>
      </c>
      <c r="V17" s="682">
        <v>67</v>
      </c>
      <c r="W17" s="680">
        <v>67</v>
      </c>
      <c r="X17" s="426">
        <f t="shared" si="2"/>
        <v>100</v>
      </c>
      <c r="Y17" s="682"/>
      <c r="Z17" s="680"/>
      <c r="AA17" s="428">
        <v>0</v>
      </c>
      <c r="AB17" s="590">
        <f t="shared" si="4"/>
        <v>697</v>
      </c>
      <c r="AC17" s="408">
        <f t="shared" si="5"/>
        <v>659</v>
      </c>
      <c r="AD17" s="409">
        <f t="shared" si="6"/>
        <v>94.548063127690099</v>
      </c>
      <c r="AE17" s="440"/>
      <c r="AF17" s="402"/>
      <c r="AG17" s="406">
        <v>0</v>
      </c>
      <c r="AH17" s="405">
        <v>119</v>
      </c>
      <c r="AI17" s="412">
        <v>118</v>
      </c>
      <c r="AJ17" s="401">
        <f t="shared" si="8"/>
        <v>99.159663865546221</v>
      </c>
      <c r="AK17" s="413"/>
      <c r="AL17" s="403"/>
      <c r="AM17" s="401">
        <v>0</v>
      </c>
      <c r="AN17" s="402"/>
      <c r="AO17" s="403"/>
      <c r="AP17" s="404">
        <v>0</v>
      </c>
      <c r="AQ17" s="405">
        <v>348</v>
      </c>
      <c r="AR17" s="412">
        <v>169</v>
      </c>
      <c r="AS17" s="406">
        <f t="shared" si="11"/>
        <v>48.5632183908046</v>
      </c>
      <c r="AT17" s="657">
        <v>267</v>
      </c>
      <c r="AU17" s="658">
        <v>267</v>
      </c>
      <c r="AV17" s="401">
        <f t="shared" si="12"/>
        <v>100</v>
      </c>
      <c r="AW17" s="657">
        <v>125</v>
      </c>
      <c r="AX17" s="658">
        <v>111</v>
      </c>
      <c r="AY17" s="401">
        <f t="shared" si="13"/>
        <v>88.8</v>
      </c>
      <c r="AZ17" s="675">
        <v>300</v>
      </c>
      <c r="BA17" s="658">
        <v>278</v>
      </c>
      <c r="BB17" s="406">
        <f t="shared" si="14"/>
        <v>92.666666666666671</v>
      </c>
      <c r="BC17" s="407">
        <f t="shared" si="15"/>
        <v>1159</v>
      </c>
      <c r="BD17" s="408">
        <f t="shared" si="16"/>
        <v>943</v>
      </c>
      <c r="BE17" s="409">
        <f t="shared" si="17"/>
        <v>81.363244176013808</v>
      </c>
      <c r="BF17" s="402"/>
      <c r="BG17" s="403"/>
      <c r="BH17" s="414"/>
      <c r="BI17" s="413">
        <v>160</v>
      </c>
      <c r="BJ17" s="412">
        <v>65</v>
      </c>
      <c r="BK17" s="414">
        <f t="shared" si="24"/>
        <v>40.625</v>
      </c>
      <c r="BL17" s="413"/>
      <c r="BM17" s="403"/>
      <c r="BN17" s="414"/>
      <c r="BO17" s="413"/>
      <c r="BP17" s="403"/>
      <c r="BQ17" s="414"/>
      <c r="BR17" s="413">
        <v>514</v>
      </c>
      <c r="BS17" s="412">
        <v>207</v>
      </c>
      <c r="BT17" s="414">
        <f t="shared" si="25"/>
        <v>40.27237354085603</v>
      </c>
      <c r="BU17" s="413">
        <v>338</v>
      </c>
      <c r="BV17" s="412">
        <v>309</v>
      </c>
      <c r="BW17" s="414">
        <f t="shared" si="26"/>
        <v>91.42011834319527</v>
      </c>
      <c r="BX17" s="114">
        <v>84</v>
      </c>
      <c r="BY17" s="114">
        <v>74</v>
      </c>
      <c r="BZ17" s="655">
        <f t="shared" si="18"/>
        <v>88.095238095238102</v>
      </c>
      <c r="CA17" s="659">
        <v>354</v>
      </c>
      <c r="CB17" s="660">
        <v>273</v>
      </c>
      <c r="CC17" s="516">
        <v>77.118644067796609</v>
      </c>
      <c r="CD17" s="598">
        <f t="shared" si="19"/>
        <v>1450</v>
      </c>
      <c r="CE17" s="408">
        <f t="shared" si="20"/>
        <v>928</v>
      </c>
      <c r="CF17" s="409">
        <f t="shared" si="21"/>
        <v>64</v>
      </c>
      <c r="CG17" s="161"/>
      <c r="CH17" s="114">
        <v>205</v>
      </c>
      <c r="CI17" s="112"/>
      <c r="CJ17" s="112"/>
      <c r="CK17" s="114">
        <v>514</v>
      </c>
      <c r="CL17" s="114">
        <v>215</v>
      </c>
      <c r="CM17" s="114">
        <v>140</v>
      </c>
      <c r="CN17" s="114">
        <v>590</v>
      </c>
      <c r="CO17" s="600">
        <f t="shared" si="22"/>
        <v>1664</v>
      </c>
    </row>
    <row r="18" spans="1:93" ht="45">
      <c r="A18" s="94" t="s">
        <v>388</v>
      </c>
      <c r="B18" s="94" t="s">
        <v>389</v>
      </c>
      <c r="C18" s="94" t="s">
        <v>366</v>
      </c>
      <c r="D18" s="273"/>
      <c r="E18" s="274"/>
      <c r="F18" s="423">
        <v>0</v>
      </c>
      <c r="G18" s="424">
        <v>4580</v>
      </c>
      <c r="H18" s="431">
        <v>4576</v>
      </c>
      <c r="I18" s="426">
        <f t="shared" si="27"/>
        <v>99.91266375545851</v>
      </c>
      <c r="J18" s="432">
        <v>52</v>
      </c>
      <c r="K18" s="431">
        <v>46</v>
      </c>
      <c r="L18" s="423">
        <f>+K18*100/J18</f>
        <v>88.461538461538467</v>
      </c>
      <c r="M18" s="433">
        <v>52</v>
      </c>
      <c r="N18" s="424">
        <v>52</v>
      </c>
      <c r="O18" s="434">
        <f t="shared" ref="O18:O31" si="31">+N18*100/M18</f>
        <v>100</v>
      </c>
      <c r="P18" s="432"/>
      <c r="Q18" s="425"/>
      <c r="R18" s="423">
        <v>0</v>
      </c>
      <c r="S18" s="427">
        <v>280</v>
      </c>
      <c r="T18" s="431">
        <v>264</v>
      </c>
      <c r="U18" s="426">
        <f t="shared" si="1"/>
        <v>94.285714285714292</v>
      </c>
      <c r="V18" s="682">
        <v>61</v>
      </c>
      <c r="W18" s="680">
        <v>61</v>
      </c>
      <c r="X18" s="426">
        <f t="shared" si="2"/>
        <v>100</v>
      </c>
      <c r="Y18" s="682">
        <v>100</v>
      </c>
      <c r="Z18" s="680">
        <v>93</v>
      </c>
      <c r="AA18" s="428">
        <f t="shared" si="3"/>
        <v>93</v>
      </c>
      <c r="AB18" s="590">
        <f t="shared" si="4"/>
        <v>5125</v>
      </c>
      <c r="AC18" s="408">
        <f t="shared" si="5"/>
        <v>5092</v>
      </c>
      <c r="AD18" s="409">
        <f t="shared" si="6"/>
        <v>99.356097560975613</v>
      </c>
      <c r="AE18" s="440"/>
      <c r="AF18" s="402"/>
      <c r="AG18" s="406">
        <v>0</v>
      </c>
      <c r="AH18" s="405">
        <v>195</v>
      </c>
      <c r="AI18" s="412">
        <v>194</v>
      </c>
      <c r="AJ18" s="401">
        <f t="shared" si="8"/>
        <v>99.487179487179489</v>
      </c>
      <c r="AK18" s="413"/>
      <c r="AL18" s="403"/>
      <c r="AM18" s="401">
        <v>0</v>
      </c>
      <c r="AN18" s="402"/>
      <c r="AO18" s="403"/>
      <c r="AP18" s="404">
        <v>0</v>
      </c>
      <c r="AQ18" s="405">
        <v>392</v>
      </c>
      <c r="AR18" s="412">
        <v>85</v>
      </c>
      <c r="AS18" s="406">
        <f t="shared" si="11"/>
        <v>21.683673469387756</v>
      </c>
      <c r="AT18" s="657">
        <v>236</v>
      </c>
      <c r="AU18" s="658">
        <v>236</v>
      </c>
      <c r="AV18" s="401">
        <f t="shared" si="12"/>
        <v>100</v>
      </c>
      <c r="AW18" s="657">
        <v>84</v>
      </c>
      <c r="AX18" s="658">
        <v>62</v>
      </c>
      <c r="AY18" s="401">
        <f t="shared" si="13"/>
        <v>73.80952380952381</v>
      </c>
      <c r="AZ18" s="675">
        <v>750</v>
      </c>
      <c r="BA18" s="658">
        <v>720</v>
      </c>
      <c r="BB18" s="406">
        <f t="shared" si="14"/>
        <v>96</v>
      </c>
      <c r="BC18" s="407">
        <f t="shared" si="15"/>
        <v>1657</v>
      </c>
      <c r="BD18" s="408">
        <f t="shared" si="16"/>
        <v>1297</v>
      </c>
      <c r="BE18" s="409">
        <f t="shared" si="17"/>
        <v>78.273989136994572</v>
      </c>
      <c r="BF18" s="402"/>
      <c r="BG18" s="403"/>
      <c r="BH18" s="414"/>
      <c r="BI18" s="413">
        <v>234</v>
      </c>
      <c r="BJ18" s="412">
        <v>110</v>
      </c>
      <c r="BK18" s="414">
        <f t="shared" si="24"/>
        <v>47.008547008547012</v>
      </c>
      <c r="BL18" s="413"/>
      <c r="BM18" s="403"/>
      <c r="BN18" s="414"/>
      <c r="BO18" s="413"/>
      <c r="BP18" s="403"/>
      <c r="BQ18" s="414"/>
      <c r="BR18" s="413">
        <v>398</v>
      </c>
      <c r="BS18" s="412">
        <v>216</v>
      </c>
      <c r="BT18" s="414">
        <f t="shared" si="25"/>
        <v>54.2713567839196</v>
      </c>
      <c r="BU18" s="413">
        <v>344</v>
      </c>
      <c r="BV18" s="412">
        <v>209</v>
      </c>
      <c r="BW18" s="414">
        <f t="shared" si="26"/>
        <v>60.755813953488371</v>
      </c>
      <c r="BX18" s="114">
        <v>3839</v>
      </c>
      <c r="BY18" s="114">
        <v>3164</v>
      </c>
      <c r="BZ18" s="655">
        <f t="shared" si="18"/>
        <v>82.417296170877833</v>
      </c>
      <c r="CA18" s="659">
        <v>21723</v>
      </c>
      <c r="CB18" s="660">
        <v>15726</v>
      </c>
      <c r="CC18" s="516">
        <v>72.393315840353537</v>
      </c>
      <c r="CD18" s="598">
        <f t="shared" si="19"/>
        <v>26538</v>
      </c>
      <c r="CE18" s="408">
        <f t="shared" si="20"/>
        <v>19425</v>
      </c>
      <c r="CF18" s="409">
        <f t="shared" si="21"/>
        <v>73.196925163915893</v>
      </c>
      <c r="CG18" s="161"/>
      <c r="CH18" s="114">
        <v>234</v>
      </c>
      <c r="CI18" s="112"/>
      <c r="CJ18" s="112"/>
      <c r="CK18" s="114">
        <v>398</v>
      </c>
      <c r="CL18" s="114">
        <v>213</v>
      </c>
      <c r="CM18" s="114">
        <v>0</v>
      </c>
      <c r="CN18" s="114">
        <v>354</v>
      </c>
      <c r="CO18" s="600">
        <f t="shared" si="22"/>
        <v>1199</v>
      </c>
    </row>
    <row r="19" spans="1:93" ht="33.75">
      <c r="A19" s="94" t="s">
        <v>390</v>
      </c>
      <c r="B19" s="94" t="s">
        <v>391</v>
      </c>
      <c r="C19" s="94" t="s">
        <v>392</v>
      </c>
      <c r="D19" s="273"/>
      <c r="E19" s="274"/>
      <c r="F19" s="423">
        <v>0</v>
      </c>
      <c r="G19" s="424">
        <v>12995</v>
      </c>
      <c r="H19" s="431">
        <v>12994</v>
      </c>
      <c r="I19" s="426">
        <f t="shared" si="27"/>
        <v>99.99230473258946</v>
      </c>
      <c r="J19" s="432">
        <v>45</v>
      </c>
      <c r="K19" s="431">
        <v>46</v>
      </c>
      <c r="L19" s="423">
        <f t="shared" ref="L19:L30" si="32">+K19*100/J19</f>
        <v>102.22222222222223</v>
      </c>
      <c r="M19" s="433">
        <v>55</v>
      </c>
      <c r="N19" s="424">
        <v>52</v>
      </c>
      <c r="O19" s="434">
        <f t="shared" si="31"/>
        <v>94.545454545454547</v>
      </c>
      <c r="P19" s="432">
        <v>10828</v>
      </c>
      <c r="Q19" s="431">
        <v>8456</v>
      </c>
      <c r="R19" s="423">
        <f t="shared" si="28"/>
        <v>78.093830809013667</v>
      </c>
      <c r="S19" s="432">
        <v>16823</v>
      </c>
      <c r="T19" s="431">
        <v>16652</v>
      </c>
      <c r="U19" s="426">
        <f t="shared" si="1"/>
        <v>98.983534446888186</v>
      </c>
      <c r="V19" s="682">
        <v>3085</v>
      </c>
      <c r="W19" s="680">
        <v>3070</v>
      </c>
      <c r="X19" s="426">
        <f t="shared" si="2"/>
        <v>99.513776337115075</v>
      </c>
      <c r="Y19" s="682">
        <v>5499</v>
      </c>
      <c r="Z19" s="680">
        <v>4443</v>
      </c>
      <c r="AA19" s="428">
        <f t="shared" si="3"/>
        <v>80.796508456082918</v>
      </c>
      <c r="AB19" s="590">
        <f t="shared" si="4"/>
        <v>49330</v>
      </c>
      <c r="AC19" s="408">
        <f t="shared" si="5"/>
        <v>45713</v>
      </c>
      <c r="AD19" s="409">
        <f t="shared" si="6"/>
        <v>92.667747820798709</v>
      </c>
      <c r="AE19" s="440">
        <v>2500</v>
      </c>
      <c r="AF19" s="402"/>
      <c r="AG19" s="406">
        <f t="shared" si="7"/>
        <v>0</v>
      </c>
      <c r="AH19" s="405">
        <v>11396</v>
      </c>
      <c r="AI19" s="412">
        <v>11390</v>
      </c>
      <c r="AJ19" s="401">
        <f t="shared" si="8"/>
        <v>99.947349947349949</v>
      </c>
      <c r="AK19" s="413">
        <v>1996</v>
      </c>
      <c r="AL19" s="412">
        <v>1486</v>
      </c>
      <c r="AM19" s="401">
        <f t="shared" si="9"/>
        <v>74.448897795591179</v>
      </c>
      <c r="AN19" s="411">
        <v>1020</v>
      </c>
      <c r="AO19" s="412">
        <v>750</v>
      </c>
      <c r="AP19" s="404">
        <f t="shared" si="10"/>
        <v>73.529411764705884</v>
      </c>
      <c r="AQ19" s="413">
        <v>10573</v>
      </c>
      <c r="AR19" s="412">
        <v>2582</v>
      </c>
      <c r="AS19" s="406">
        <f t="shared" si="11"/>
        <v>24.420694221129292</v>
      </c>
      <c r="AT19" s="657">
        <v>14850</v>
      </c>
      <c r="AU19" s="658">
        <v>14850</v>
      </c>
      <c r="AV19" s="401">
        <f t="shared" si="12"/>
        <v>100</v>
      </c>
      <c r="AW19" s="657">
        <v>3510</v>
      </c>
      <c r="AX19" s="658">
        <v>3083</v>
      </c>
      <c r="AY19" s="401">
        <f t="shared" si="13"/>
        <v>87.834757834757838</v>
      </c>
      <c r="AZ19" s="675">
        <v>21421</v>
      </c>
      <c r="BA19" s="658">
        <v>17318</v>
      </c>
      <c r="BB19" s="406">
        <f t="shared" si="14"/>
        <v>80.845898884272444</v>
      </c>
      <c r="BC19" s="407">
        <f t="shared" si="15"/>
        <v>67266</v>
      </c>
      <c r="BD19" s="408">
        <f t="shared" si="16"/>
        <v>51459</v>
      </c>
      <c r="BE19" s="409">
        <f t="shared" si="17"/>
        <v>76.500758183926507</v>
      </c>
      <c r="BF19" s="402"/>
      <c r="BG19" s="403"/>
      <c r="BH19" s="414"/>
      <c r="BI19" s="413">
        <v>12736</v>
      </c>
      <c r="BJ19" s="412">
        <v>7415</v>
      </c>
      <c r="BK19" s="414">
        <f t="shared" si="24"/>
        <v>58.220791457286431</v>
      </c>
      <c r="BL19" s="413">
        <v>949</v>
      </c>
      <c r="BM19" s="412">
        <v>923</v>
      </c>
      <c r="BN19" s="414">
        <f t="shared" si="29"/>
        <v>97.260273972602747</v>
      </c>
      <c r="BO19" s="413">
        <v>647</v>
      </c>
      <c r="BP19" s="412">
        <v>647</v>
      </c>
      <c r="BQ19" s="414">
        <f t="shared" si="30"/>
        <v>100</v>
      </c>
      <c r="BR19" s="413">
        <v>10338</v>
      </c>
      <c r="BS19" s="412">
        <v>7667</v>
      </c>
      <c r="BT19" s="414">
        <f t="shared" si="25"/>
        <v>74.163281098858576</v>
      </c>
      <c r="BU19" s="413">
        <v>23732</v>
      </c>
      <c r="BV19" s="412">
        <v>16774</v>
      </c>
      <c r="BW19" s="414">
        <f t="shared" si="26"/>
        <v>70.680937131299515</v>
      </c>
      <c r="BX19" s="114">
        <v>3331</v>
      </c>
      <c r="BY19" s="114">
        <v>3331</v>
      </c>
      <c r="BZ19" s="655">
        <f t="shared" si="18"/>
        <v>100</v>
      </c>
      <c r="CA19" s="659">
        <v>29994</v>
      </c>
      <c r="CB19" s="660">
        <v>28191</v>
      </c>
      <c r="CC19" s="516">
        <v>93.988797759551915</v>
      </c>
      <c r="CD19" s="598">
        <f t="shared" si="19"/>
        <v>81727</v>
      </c>
      <c r="CE19" s="408">
        <f t="shared" si="20"/>
        <v>64948</v>
      </c>
      <c r="CF19" s="409">
        <f t="shared" si="21"/>
        <v>79.4694531794878</v>
      </c>
      <c r="CG19" s="161"/>
      <c r="CH19" s="114">
        <v>13940</v>
      </c>
      <c r="CI19" s="114">
        <v>1075</v>
      </c>
      <c r="CJ19" s="114">
        <v>1214</v>
      </c>
      <c r="CK19" s="114">
        <v>8766</v>
      </c>
      <c r="CL19" s="114">
        <v>20288</v>
      </c>
      <c r="CM19" s="114">
        <v>3940</v>
      </c>
      <c r="CN19" s="114">
        <v>17378</v>
      </c>
      <c r="CO19" s="600">
        <f t="shared" si="22"/>
        <v>66601</v>
      </c>
    </row>
    <row r="20" spans="1:93" ht="33.75">
      <c r="A20" s="94" t="s">
        <v>393</v>
      </c>
      <c r="B20" s="94" t="s">
        <v>394</v>
      </c>
      <c r="C20" s="94" t="s">
        <v>380</v>
      </c>
      <c r="D20" s="273"/>
      <c r="E20" s="274"/>
      <c r="F20" s="423">
        <v>0</v>
      </c>
      <c r="G20" s="424">
        <v>10080</v>
      </c>
      <c r="H20" s="431">
        <v>10080</v>
      </c>
      <c r="I20" s="426">
        <f t="shared" si="27"/>
        <v>100</v>
      </c>
      <c r="J20" s="432">
        <v>45</v>
      </c>
      <c r="K20" s="431">
        <v>46</v>
      </c>
      <c r="L20" s="423">
        <f t="shared" si="32"/>
        <v>102.22222222222223</v>
      </c>
      <c r="M20" s="433">
        <v>280</v>
      </c>
      <c r="N20" s="424">
        <v>279</v>
      </c>
      <c r="O20" s="434">
        <f t="shared" si="31"/>
        <v>99.642857142857139</v>
      </c>
      <c r="P20" s="432">
        <v>17086</v>
      </c>
      <c r="Q20" s="431">
        <v>8962</v>
      </c>
      <c r="R20" s="423">
        <f t="shared" si="28"/>
        <v>52.452300128760392</v>
      </c>
      <c r="S20" s="432">
        <v>33515</v>
      </c>
      <c r="T20" s="431">
        <v>33509</v>
      </c>
      <c r="U20" s="426">
        <f t="shared" si="1"/>
        <v>99.982097568253025</v>
      </c>
      <c r="V20" s="682">
        <v>3125</v>
      </c>
      <c r="W20" s="680">
        <v>3120</v>
      </c>
      <c r="X20" s="426">
        <f t="shared" si="2"/>
        <v>99.84</v>
      </c>
      <c r="Y20" s="682">
        <v>8250</v>
      </c>
      <c r="Z20" s="680">
        <v>7929</v>
      </c>
      <c r="AA20" s="428">
        <f t="shared" si="3"/>
        <v>96.109090909090909</v>
      </c>
      <c r="AB20" s="590">
        <f t="shared" si="4"/>
        <v>72381</v>
      </c>
      <c r="AC20" s="408">
        <f t="shared" si="5"/>
        <v>63925</v>
      </c>
      <c r="AD20" s="409">
        <f t="shared" si="6"/>
        <v>88.3173761069894</v>
      </c>
      <c r="AE20" s="440"/>
      <c r="AF20" s="402"/>
      <c r="AG20" s="406">
        <v>0</v>
      </c>
      <c r="AH20" s="405">
        <v>20760</v>
      </c>
      <c r="AI20" s="412">
        <v>20755</v>
      </c>
      <c r="AJ20" s="401">
        <f t="shared" si="8"/>
        <v>99.975915221579967</v>
      </c>
      <c r="AK20" s="413">
        <v>4986</v>
      </c>
      <c r="AL20" s="412">
        <v>3709</v>
      </c>
      <c r="AM20" s="401">
        <f t="shared" si="9"/>
        <v>74.388287204171675</v>
      </c>
      <c r="AN20" s="411">
        <v>4600</v>
      </c>
      <c r="AO20" s="412">
        <v>4600</v>
      </c>
      <c r="AP20" s="404">
        <f t="shared" si="10"/>
        <v>100</v>
      </c>
      <c r="AQ20" s="413"/>
      <c r="AR20" s="412">
        <v>3123</v>
      </c>
      <c r="AS20" s="406">
        <v>0</v>
      </c>
      <c r="AT20" s="657">
        <v>6261</v>
      </c>
      <c r="AU20" s="658">
        <v>26247</v>
      </c>
      <c r="AV20" s="401">
        <f t="shared" si="12"/>
        <v>419.21418303785339</v>
      </c>
      <c r="AW20" s="657">
        <v>4377</v>
      </c>
      <c r="AX20" s="658">
        <v>4281</v>
      </c>
      <c r="AY20" s="401">
        <f t="shared" si="13"/>
        <v>97.806716929403706</v>
      </c>
      <c r="AZ20" s="675">
        <v>36921</v>
      </c>
      <c r="BA20" s="658">
        <v>30875</v>
      </c>
      <c r="BB20" s="406">
        <f t="shared" si="14"/>
        <v>83.624495544541048</v>
      </c>
      <c r="BC20" s="407">
        <f t="shared" si="15"/>
        <v>77905</v>
      </c>
      <c r="BD20" s="408">
        <f t="shared" si="16"/>
        <v>93590</v>
      </c>
      <c r="BE20" s="409">
        <f t="shared" si="17"/>
        <v>120.13349592452346</v>
      </c>
      <c r="BF20" s="402"/>
      <c r="BG20" s="403"/>
      <c r="BH20" s="414"/>
      <c r="BI20" s="413">
        <v>13420</v>
      </c>
      <c r="BJ20" s="412">
        <v>11074</v>
      </c>
      <c r="BK20" s="414">
        <f t="shared" si="24"/>
        <v>82.518628912071534</v>
      </c>
      <c r="BL20" s="413">
        <v>5006</v>
      </c>
      <c r="BM20" s="412">
        <v>4498</v>
      </c>
      <c r="BN20" s="414">
        <f t="shared" si="29"/>
        <v>89.852177387135441</v>
      </c>
      <c r="BO20" s="413">
        <v>4420</v>
      </c>
      <c r="BP20" s="412">
        <v>4418</v>
      </c>
      <c r="BQ20" s="414">
        <f t="shared" si="30"/>
        <v>99.954751131221713</v>
      </c>
      <c r="BR20" s="413">
        <v>10241</v>
      </c>
      <c r="BS20" s="412">
        <v>0</v>
      </c>
      <c r="BT20" s="414"/>
      <c r="BU20" s="413">
        <v>27403</v>
      </c>
      <c r="BV20" s="412">
        <v>27403</v>
      </c>
      <c r="BW20" s="414">
        <f t="shared" si="26"/>
        <v>100</v>
      </c>
      <c r="BX20" s="114">
        <v>1238</v>
      </c>
      <c r="BY20" s="114">
        <v>1238</v>
      </c>
      <c r="BZ20" s="655">
        <f t="shared" si="18"/>
        <v>100</v>
      </c>
      <c r="CA20" s="659">
        <v>4116</v>
      </c>
      <c r="CB20" s="660">
        <v>4116</v>
      </c>
      <c r="CC20" s="516">
        <v>100</v>
      </c>
      <c r="CD20" s="598">
        <f t="shared" si="19"/>
        <v>65844</v>
      </c>
      <c r="CE20" s="408">
        <f t="shared" si="20"/>
        <v>52747</v>
      </c>
      <c r="CF20" s="409">
        <f t="shared" si="21"/>
        <v>80.109045622987665</v>
      </c>
      <c r="CG20" s="161"/>
      <c r="CH20" s="114">
        <v>13940</v>
      </c>
      <c r="CI20" s="114">
        <v>5000</v>
      </c>
      <c r="CJ20" s="114">
        <v>5060</v>
      </c>
      <c r="CK20" s="114">
        <v>9253</v>
      </c>
      <c r="CL20" s="114">
        <v>46094</v>
      </c>
      <c r="CM20" s="114">
        <v>5280</v>
      </c>
      <c r="CN20" s="114">
        <v>34230</v>
      </c>
      <c r="CO20" s="600">
        <f t="shared" si="22"/>
        <v>118857</v>
      </c>
    </row>
    <row r="21" spans="1:93" ht="22.5">
      <c r="A21" s="94" t="s">
        <v>395</v>
      </c>
      <c r="B21" s="94" t="s">
        <v>396</v>
      </c>
      <c r="C21" s="94" t="s">
        <v>397</v>
      </c>
      <c r="D21" s="273"/>
      <c r="E21" s="275"/>
      <c r="F21" s="423">
        <v>0</v>
      </c>
      <c r="G21" s="430">
        <v>2193</v>
      </c>
      <c r="H21" s="431">
        <v>2193</v>
      </c>
      <c r="I21" s="426">
        <f t="shared" si="27"/>
        <v>100</v>
      </c>
      <c r="J21" s="432">
        <v>893</v>
      </c>
      <c r="K21" s="431">
        <v>893</v>
      </c>
      <c r="L21" s="423">
        <f t="shared" si="32"/>
        <v>100</v>
      </c>
      <c r="M21" s="433">
        <v>866</v>
      </c>
      <c r="N21" s="424">
        <v>833</v>
      </c>
      <c r="O21" s="434">
        <f t="shared" si="31"/>
        <v>96.189376443418013</v>
      </c>
      <c r="P21" s="432">
        <v>1557</v>
      </c>
      <c r="Q21" s="431">
        <v>1378</v>
      </c>
      <c r="R21" s="423">
        <f t="shared" si="28"/>
        <v>88.503532434168278</v>
      </c>
      <c r="S21" s="432"/>
      <c r="T21" s="431">
        <v>1037</v>
      </c>
      <c r="U21" s="426">
        <v>0</v>
      </c>
      <c r="V21" s="682">
        <v>1000</v>
      </c>
      <c r="W21" s="680">
        <v>934</v>
      </c>
      <c r="X21" s="426">
        <f t="shared" si="2"/>
        <v>93.4</v>
      </c>
      <c r="Y21" s="682"/>
      <c r="Z21" s="680"/>
      <c r="AA21" s="428">
        <v>0</v>
      </c>
      <c r="AB21" s="590">
        <f t="shared" si="4"/>
        <v>6509</v>
      </c>
      <c r="AC21" s="408">
        <f t="shared" si="5"/>
        <v>7268</v>
      </c>
      <c r="AD21" s="409">
        <f t="shared" si="6"/>
        <v>111.66077738515901</v>
      </c>
      <c r="AE21" s="440"/>
      <c r="AF21" s="402"/>
      <c r="AG21" s="406">
        <v>0</v>
      </c>
      <c r="AH21" s="405">
        <v>2126</v>
      </c>
      <c r="AI21" s="412">
        <v>2125</v>
      </c>
      <c r="AJ21" s="401">
        <f t="shared" si="8"/>
        <v>99.952963311382874</v>
      </c>
      <c r="AK21" s="413">
        <v>6338</v>
      </c>
      <c r="AL21" s="412">
        <v>6338</v>
      </c>
      <c r="AM21" s="401">
        <f t="shared" si="9"/>
        <v>100</v>
      </c>
      <c r="AN21" s="411">
        <v>4100</v>
      </c>
      <c r="AO21" s="412">
        <v>4052</v>
      </c>
      <c r="AP21" s="404">
        <f t="shared" si="10"/>
        <v>98.829268292682926</v>
      </c>
      <c r="AQ21" s="413">
        <v>1506</v>
      </c>
      <c r="AR21" s="412">
        <v>835</v>
      </c>
      <c r="AS21" s="406">
        <f t="shared" si="11"/>
        <v>55.44488711819389</v>
      </c>
      <c r="AT21" s="657">
        <v>4436</v>
      </c>
      <c r="AU21" s="658">
        <v>4436</v>
      </c>
      <c r="AV21" s="401">
        <f t="shared" si="12"/>
        <v>100</v>
      </c>
      <c r="AW21" s="657">
        <v>792</v>
      </c>
      <c r="AX21" s="658">
        <v>792</v>
      </c>
      <c r="AY21" s="401">
        <f t="shared" si="13"/>
        <v>100</v>
      </c>
      <c r="AZ21" s="675">
        <v>6000</v>
      </c>
      <c r="BA21" s="658">
        <v>5942</v>
      </c>
      <c r="BB21" s="406">
        <f t="shared" si="14"/>
        <v>99.033333333333331</v>
      </c>
      <c r="BC21" s="407">
        <f t="shared" si="15"/>
        <v>25298</v>
      </c>
      <c r="BD21" s="408">
        <f t="shared" si="16"/>
        <v>24520</v>
      </c>
      <c r="BE21" s="409">
        <f t="shared" si="17"/>
        <v>96.924658075737213</v>
      </c>
      <c r="BF21" s="402"/>
      <c r="BG21" s="403"/>
      <c r="BH21" s="414"/>
      <c r="BI21" s="413">
        <v>1650</v>
      </c>
      <c r="BJ21" s="412">
        <v>1628</v>
      </c>
      <c r="BK21" s="414">
        <f t="shared" si="24"/>
        <v>98.666666666666671</v>
      </c>
      <c r="BL21" s="413">
        <v>6821</v>
      </c>
      <c r="BM21" s="412">
        <v>6821</v>
      </c>
      <c r="BN21" s="414">
        <f t="shared" si="29"/>
        <v>100</v>
      </c>
      <c r="BO21" s="413">
        <v>3247</v>
      </c>
      <c r="BP21" s="412">
        <v>3247</v>
      </c>
      <c r="BQ21" s="414">
        <f t="shared" si="30"/>
        <v>100</v>
      </c>
      <c r="BR21" s="413">
        <v>2467</v>
      </c>
      <c r="BS21" s="412">
        <v>2467</v>
      </c>
      <c r="BT21" s="414">
        <f t="shared" si="25"/>
        <v>100</v>
      </c>
      <c r="BU21" s="413">
        <v>8770</v>
      </c>
      <c r="BV21" s="412">
        <v>6099</v>
      </c>
      <c r="BW21" s="414">
        <f t="shared" si="26"/>
        <v>69.54389965792474</v>
      </c>
      <c r="BX21" s="114">
        <v>1097</v>
      </c>
      <c r="BY21" s="114">
        <v>821</v>
      </c>
      <c r="BZ21" s="655">
        <f t="shared" si="18"/>
        <v>74.8404740200547</v>
      </c>
      <c r="CA21" s="659">
        <v>3423</v>
      </c>
      <c r="CB21" s="660">
        <v>3294</v>
      </c>
      <c r="CC21" s="516">
        <v>96.231375985977209</v>
      </c>
      <c r="CD21" s="598">
        <f t="shared" si="19"/>
        <v>27475</v>
      </c>
      <c r="CE21" s="408">
        <f t="shared" si="20"/>
        <v>24377</v>
      </c>
      <c r="CF21" s="409">
        <f t="shared" si="21"/>
        <v>88.724294813466784</v>
      </c>
      <c r="CG21" s="161"/>
      <c r="CH21" s="114">
        <v>360</v>
      </c>
      <c r="CI21" s="114">
        <v>6060</v>
      </c>
      <c r="CJ21" s="114">
        <v>3276</v>
      </c>
      <c r="CK21" s="114">
        <v>1507</v>
      </c>
      <c r="CL21" s="114">
        <v>4095</v>
      </c>
      <c r="CM21" s="114">
        <v>0</v>
      </c>
      <c r="CN21" s="114">
        <v>4116</v>
      </c>
      <c r="CO21" s="600">
        <f t="shared" si="22"/>
        <v>19414</v>
      </c>
    </row>
    <row r="22" spans="1:93" ht="22.5">
      <c r="A22" s="94" t="s">
        <v>398</v>
      </c>
      <c r="B22" s="94" t="s">
        <v>399</v>
      </c>
      <c r="C22" s="94" t="s">
        <v>400</v>
      </c>
      <c r="D22" s="273">
        <v>700000</v>
      </c>
      <c r="E22" s="274">
        <v>413000</v>
      </c>
      <c r="F22" s="423">
        <f t="shared" si="0"/>
        <v>59</v>
      </c>
      <c r="G22" s="424">
        <v>1625</v>
      </c>
      <c r="H22" s="431">
        <v>1625</v>
      </c>
      <c r="I22" s="426">
        <f t="shared" si="27"/>
        <v>100</v>
      </c>
      <c r="J22" s="432">
        <v>550</v>
      </c>
      <c r="K22" s="431">
        <v>550</v>
      </c>
      <c r="L22" s="423">
        <f t="shared" si="32"/>
        <v>100</v>
      </c>
      <c r="M22" s="433">
        <v>365</v>
      </c>
      <c r="N22" s="424">
        <v>364</v>
      </c>
      <c r="O22" s="434">
        <f t="shared" si="31"/>
        <v>99.726027397260268</v>
      </c>
      <c r="P22" s="432">
        <v>2015</v>
      </c>
      <c r="Q22" s="431">
        <v>1681</v>
      </c>
      <c r="R22" s="423">
        <f t="shared" si="28"/>
        <v>83.424317617866009</v>
      </c>
      <c r="S22" s="432">
        <v>3860</v>
      </c>
      <c r="T22" s="431">
        <v>3740</v>
      </c>
      <c r="U22" s="426">
        <f t="shared" si="1"/>
        <v>96.891191709844563</v>
      </c>
      <c r="V22" s="682">
        <v>800</v>
      </c>
      <c r="W22" s="680">
        <v>750</v>
      </c>
      <c r="X22" s="426">
        <f t="shared" si="2"/>
        <v>93.75</v>
      </c>
      <c r="Y22" s="682">
        <v>865</v>
      </c>
      <c r="Z22" s="680">
        <v>829</v>
      </c>
      <c r="AA22" s="428">
        <f t="shared" si="3"/>
        <v>95.838150289017335</v>
      </c>
      <c r="AB22" s="590">
        <f t="shared" si="4"/>
        <v>710080</v>
      </c>
      <c r="AC22" s="408">
        <f t="shared" si="5"/>
        <v>422539</v>
      </c>
      <c r="AD22" s="409">
        <f t="shared" si="6"/>
        <v>59.505830328977019</v>
      </c>
      <c r="AE22" s="440">
        <v>7000</v>
      </c>
      <c r="AF22" s="411">
        <v>6010</v>
      </c>
      <c r="AG22" s="406">
        <f t="shared" si="7"/>
        <v>85.857142857142861</v>
      </c>
      <c r="AH22" s="413">
        <v>3357</v>
      </c>
      <c r="AI22" s="412">
        <v>3356</v>
      </c>
      <c r="AJ22" s="401">
        <f t="shared" si="8"/>
        <v>99.970211498361635</v>
      </c>
      <c r="AK22" s="413">
        <v>2369</v>
      </c>
      <c r="AL22" s="412">
        <v>2369</v>
      </c>
      <c r="AM22" s="401">
        <f t="shared" si="9"/>
        <v>100</v>
      </c>
      <c r="AN22" s="411">
        <v>1500</v>
      </c>
      <c r="AO22" s="412">
        <v>1209</v>
      </c>
      <c r="AP22" s="404">
        <f t="shared" si="10"/>
        <v>80.599999999999994</v>
      </c>
      <c r="AQ22" s="413">
        <v>1906</v>
      </c>
      <c r="AR22" s="412">
        <v>757</v>
      </c>
      <c r="AS22" s="406">
        <f t="shared" si="11"/>
        <v>39.716684155299056</v>
      </c>
      <c r="AT22" s="657">
        <v>3683</v>
      </c>
      <c r="AU22" s="658">
        <v>3683</v>
      </c>
      <c r="AV22" s="401">
        <f t="shared" si="12"/>
        <v>100</v>
      </c>
      <c r="AW22" s="657">
        <v>945</v>
      </c>
      <c r="AX22" s="658">
        <v>808</v>
      </c>
      <c r="AY22" s="401">
        <f t="shared" si="13"/>
        <v>85.502645502645507</v>
      </c>
      <c r="AZ22" s="675">
        <v>3200</v>
      </c>
      <c r="BA22" s="658">
        <v>2899</v>
      </c>
      <c r="BB22" s="406">
        <f t="shared" si="14"/>
        <v>90.59375</v>
      </c>
      <c r="BC22" s="407">
        <f t="shared" si="15"/>
        <v>23960</v>
      </c>
      <c r="BD22" s="408">
        <f t="shared" si="16"/>
        <v>21091</v>
      </c>
      <c r="BE22" s="409">
        <f t="shared" si="17"/>
        <v>88.025876460767947</v>
      </c>
      <c r="BF22" s="411">
        <v>6010</v>
      </c>
      <c r="BG22" s="412">
        <v>700</v>
      </c>
      <c r="BH22" s="414">
        <f t="shared" si="23"/>
        <v>11.647254575707155</v>
      </c>
      <c r="BI22" s="413">
        <v>3980</v>
      </c>
      <c r="BJ22" s="412">
        <v>3126</v>
      </c>
      <c r="BK22" s="414">
        <f t="shared" si="24"/>
        <v>78.542713567839201</v>
      </c>
      <c r="BL22" s="413">
        <v>1800</v>
      </c>
      <c r="BM22" s="412">
        <v>1430</v>
      </c>
      <c r="BN22" s="414">
        <f t="shared" si="29"/>
        <v>79.444444444444443</v>
      </c>
      <c r="BO22" s="413">
        <v>1400</v>
      </c>
      <c r="BP22" s="412">
        <v>719</v>
      </c>
      <c r="BQ22" s="414">
        <f t="shared" si="30"/>
        <v>51.357142857142854</v>
      </c>
      <c r="BR22" s="413">
        <v>1850</v>
      </c>
      <c r="BS22" s="412">
        <v>1437</v>
      </c>
      <c r="BT22" s="414">
        <f t="shared" si="25"/>
        <v>77.675675675675677</v>
      </c>
      <c r="BU22" s="413">
        <v>4162</v>
      </c>
      <c r="BV22" s="412">
        <v>3824</v>
      </c>
      <c r="BW22" s="414">
        <f t="shared" si="26"/>
        <v>91.878904372897651</v>
      </c>
      <c r="BX22" s="114">
        <v>82</v>
      </c>
      <c r="BY22" s="114">
        <v>40</v>
      </c>
      <c r="BZ22" s="655">
        <f t="shared" si="18"/>
        <v>48.780487804878049</v>
      </c>
      <c r="CA22" s="659">
        <v>178</v>
      </c>
      <c r="CB22" s="660">
        <v>144</v>
      </c>
      <c r="CC22" s="516">
        <v>80.898876404494388</v>
      </c>
      <c r="CD22" s="598">
        <f t="shared" si="19"/>
        <v>19462</v>
      </c>
      <c r="CE22" s="408">
        <f t="shared" si="20"/>
        <v>11420</v>
      </c>
      <c r="CF22" s="409">
        <f t="shared" si="21"/>
        <v>58.678450313431306</v>
      </c>
      <c r="CG22" s="162">
        <v>700</v>
      </c>
      <c r="CH22" s="114">
        <v>3411</v>
      </c>
      <c r="CI22" s="114">
        <v>1555</v>
      </c>
      <c r="CJ22" s="114">
        <v>1150</v>
      </c>
      <c r="CK22" s="114">
        <v>1897</v>
      </c>
      <c r="CL22" s="114">
        <v>3894</v>
      </c>
      <c r="CM22" s="114">
        <v>1138</v>
      </c>
      <c r="CN22" s="114">
        <v>3440</v>
      </c>
      <c r="CO22" s="600">
        <f t="shared" si="22"/>
        <v>17185</v>
      </c>
    </row>
    <row r="23" spans="1:93" ht="22.5">
      <c r="A23" s="94" t="s">
        <v>401</v>
      </c>
      <c r="B23" s="94" t="s">
        <v>402</v>
      </c>
      <c r="C23" s="94" t="s">
        <v>403</v>
      </c>
      <c r="D23" s="273"/>
      <c r="E23" s="274"/>
      <c r="F23" s="423">
        <v>0</v>
      </c>
      <c r="G23" s="424">
        <v>198</v>
      </c>
      <c r="H23" s="431">
        <v>198</v>
      </c>
      <c r="I23" s="426">
        <f t="shared" si="27"/>
        <v>100</v>
      </c>
      <c r="J23" s="432">
        <v>210</v>
      </c>
      <c r="K23" s="431">
        <v>210</v>
      </c>
      <c r="L23" s="423">
        <f t="shared" si="32"/>
        <v>100</v>
      </c>
      <c r="M23" s="433">
        <v>326</v>
      </c>
      <c r="N23" s="424">
        <v>297</v>
      </c>
      <c r="O23" s="434">
        <f t="shared" si="31"/>
        <v>91.104294478527606</v>
      </c>
      <c r="P23" s="432">
        <v>115</v>
      </c>
      <c r="Q23" s="431">
        <v>112</v>
      </c>
      <c r="R23" s="423">
        <f t="shared" si="28"/>
        <v>97.391304347826093</v>
      </c>
      <c r="S23" s="432">
        <v>170</v>
      </c>
      <c r="T23" s="431">
        <v>167</v>
      </c>
      <c r="U23" s="426">
        <f t="shared" si="1"/>
        <v>98.235294117647058</v>
      </c>
      <c r="V23" s="682">
        <v>100</v>
      </c>
      <c r="W23" s="680">
        <v>91</v>
      </c>
      <c r="X23" s="426">
        <f t="shared" si="2"/>
        <v>91</v>
      </c>
      <c r="Y23" s="682">
        <v>20</v>
      </c>
      <c r="Z23" s="680"/>
      <c r="AA23" s="428">
        <f t="shared" si="3"/>
        <v>0</v>
      </c>
      <c r="AB23" s="590">
        <f t="shared" si="4"/>
        <v>1139</v>
      </c>
      <c r="AC23" s="408">
        <f t="shared" si="5"/>
        <v>1075</v>
      </c>
      <c r="AD23" s="409">
        <f t="shared" si="6"/>
        <v>94.381035996488151</v>
      </c>
      <c r="AE23" s="440"/>
      <c r="AF23" s="402"/>
      <c r="AG23" s="406">
        <v>0</v>
      </c>
      <c r="AH23" s="405">
        <v>197</v>
      </c>
      <c r="AI23" s="412">
        <v>195</v>
      </c>
      <c r="AJ23" s="401">
        <f t="shared" si="8"/>
        <v>98.984771573604064</v>
      </c>
      <c r="AK23" s="413">
        <v>500</v>
      </c>
      <c r="AL23" s="412">
        <v>373</v>
      </c>
      <c r="AM23" s="401">
        <f t="shared" si="9"/>
        <v>74.599999999999994</v>
      </c>
      <c r="AN23" s="411">
        <v>1500</v>
      </c>
      <c r="AO23" s="412">
        <v>1427</v>
      </c>
      <c r="AP23" s="404">
        <f t="shared" si="10"/>
        <v>95.13333333333334</v>
      </c>
      <c r="AQ23" s="413">
        <v>102</v>
      </c>
      <c r="AR23" s="412">
        <v>102</v>
      </c>
      <c r="AS23" s="406">
        <f t="shared" si="11"/>
        <v>100</v>
      </c>
      <c r="AT23" s="657">
        <v>304</v>
      </c>
      <c r="AU23" s="658">
        <v>304</v>
      </c>
      <c r="AV23" s="401">
        <f t="shared" si="12"/>
        <v>100</v>
      </c>
      <c r="AW23" s="657">
        <v>81</v>
      </c>
      <c r="AX23" s="658">
        <v>81</v>
      </c>
      <c r="AY23" s="401">
        <f t="shared" si="13"/>
        <v>100</v>
      </c>
      <c r="AZ23" s="675">
        <v>186</v>
      </c>
      <c r="BA23" s="658">
        <v>161</v>
      </c>
      <c r="BB23" s="406">
        <f t="shared" si="14"/>
        <v>86.55913978494624</v>
      </c>
      <c r="BC23" s="407">
        <f t="shared" si="15"/>
        <v>2870</v>
      </c>
      <c r="BD23" s="408">
        <f t="shared" si="16"/>
        <v>2643</v>
      </c>
      <c r="BE23" s="409">
        <f t="shared" si="17"/>
        <v>92.090592334494772</v>
      </c>
      <c r="BF23" s="402"/>
      <c r="BG23" s="403"/>
      <c r="BH23" s="414"/>
      <c r="BI23" s="413">
        <v>256</v>
      </c>
      <c r="BJ23" s="412">
        <v>187</v>
      </c>
      <c r="BK23" s="414">
        <f t="shared" si="24"/>
        <v>73.046875</v>
      </c>
      <c r="BL23" s="413">
        <v>590</v>
      </c>
      <c r="BM23" s="412">
        <v>590</v>
      </c>
      <c r="BN23" s="414">
        <f t="shared" si="29"/>
        <v>100</v>
      </c>
      <c r="BO23" s="413">
        <v>1472</v>
      </c>
      <c r="BP23" s="412">
        <v>1472</v>
      </c>
      <c r="BQ23" s="414">
        <f t="shared" si="30"/>
        <v>100</v>
      </c>
      <c r="BR23" s="413">
        <v>311</v>
      </c>
      <c r="BS23" s="412">
        <v>311</v>
      </c>
      <c r="BT23" s="414">
        <f t="shared" si="25"/>
        <v>100</v>
      </c>
      <c r="BU23" s="413">
        <v>512</v>
      </c>
      <c r="BV23" s="412">
        <v>164</v>
      </c>
      <c r="BW23" s="414">
        <f t="shared" si="26"/>
        <v>32.03125</v>
      </c>
      <c r="BX23" s="114"/>
      <c r="BY23" s="114"/>
      <c r="BZ23" s="655"/>
      <c r="CA23" s="659"/>
      <c r="CB23" s="660"/>
      <c r="CC23" s="516"/>
      <c r="CD23" s="598">
        <f t="shared" si="19"/>
        <v>3141</v>
      </c>
      <c r="CE23" s="408">
        <f t="shared" si="20"/>
        <v>2724</v>
      </c>
      <c r="CF23" s="409">
        <f t="shared" si="21"/>
        <v>86.723973256924552</v>
      </c>
      <c r="CG23" s="161"/>
      <c r="CH23" s="114">
        <v>139</v>
      </c>
      <c r="CI23" s="114">
        <v>620</v>
      </c>
      <c r="CJ23" s="114">
        <v>1560</v>
      </c>
      <c r="CK23" s="114">
        <v>198</v>
      </c>
      <c r="CL23" s="114">
        <v>282</v>
      </c>
      <c r="CM23" s="114">
        <v>0</v>
      </c>
      <c r="CN23" s="114">
        <v>236</v>
      </c>
      <c r="CO23" s="600">
        <f t="shared" si="22"/>
        <v>3035</v>
      </c>
    </row>
    <row r="24" spans="1:93" ht="22.5">
      <c r="A24" s="94" t="s">
        <v>404</v>
      </c>
      <c r="B24" s="94" t="s">
        <v>405</v>
      </c>
      <c r="C24" s="94" t="s">
        <v>406</v>
      </c>
      <c r="D24" s="273"/>
      <c r="E24" s="274"/>
      <c r="F24" s="423">
        <v>0</v>
      </c>
      <c r="G24" s="424">
        <v>360</v>
      </c>
      <c r="H24" s="431">
        <v>360</v>
      </c>
      <c r="I24" s="426">
        <f t="shared" si="27"/>
        <v>100</v>
      </c>
      <c r="J24" s="432">
        <v>305</v>
      </c>
      <c r="K24" s="431">
        <v>305</v>
      </c>
      <c r="L24" s="423">
        <f t="shared" si="32"/>
        <v>100</v>
      </c>
      <c r="M24" s="433">
        <v>230</v>
      </c>
      <c r="N24" s="424">
        <v>212</v>
      </c>
      <c r="O24" s="434">
        <f t="shared" si="31"/>
        <v>92.173913043478265</v>
      </c>
      <c r="P24" s="432">
        <v>316</v>
      </c>
      <c r="Q24" s="431">
        <v>286</v>
      </c>
      <c r="R24" s="423">
        <f t="shared" si="28"/>
        <v>90.506329113924053</v>
      </c>
      <c r="S24" s="432">
        <v>12</v>
      </c>
      <c r="T24" s="431">
        <v>12</v>
      </c>
      <c r="U24" s="426">
        <f t="shared" si="1"/>
        <v>100</v>
      </c>
      <c r="V24" s="682"/>
      <c r="W24" s="680"/>
      <c r="X24" s="426">
        <v>0</v>
      </c>
      <c r="Y24" s="682"/>
      <c r="Z24" s="680"/>
      <c r="AA24" s="428">
        <v>0</v>
      </c>
      <c r="AB24" s="590">
        <f t="shared" si="4"/>
        <v>1223</v>
      </c>
      <c r="AC24" s="408">
        <f t="shared" si="5"/>
        <v>1175</v>
      </c>
      <c r="AD24" s="409">
        <f t="shared" si="6"/>
        <v>96.075224856909244</v>
      </c>
      <c r="AE24" s="440"/>
      <c r="AF24" s="402"/>
      <c r="AG24" s="406">
        <v>0</v>
      </c>
      <c r="AH24" s="405">
        <v>500</v>
      </c>
      <c r="AI24" s="412">
        <v>595</v>
      </c>
      <c r="AJ24" s="401">
        <f t="shared" si="8"/>
        <v>119</v>
      </c>
      <c r="AK24" s="413">
        <v>1241</v>
      </c>
      <c r="AL24" s="412">
        <v>1241</v>
      </c>
      <c r="AM24" s="401">
        <f t="shared" si="9"/>
        <v>100</v>
      </c>
      <c r="AN24" s="411">
        <v>700</v>
      </c>
      <c r="AO24" s="412">
        <v>636</v>
      </c>
      <c r="AP24" s="404">
        <f t="shared" si="10"/>
        <v>90.857142857142861</v>
      </c>
      <c r="AQ24" s="413">
        <v>317</v>
      </c>
      <c r="AR24" s="412">
        <v>157</v>
      </c>
      <c r="AS24" s="406">
        <f t="shared" si="11"/>
        <v>49.526813880126184</v>
      </c>
      <c r="AT24" s="657">
        <v>102</v>
      </c>
      <c r="AU24" s="658">
        <v>102</v>
      </c>
      <c r="AV24" s="401">
        <f t="shared" si="12"/>
        <v>100</v>
      </c>
      <c r="AW24" s="657"/>
      <c r="AX24" s="658"/>
      <c r="AY24" s="401">
        <v>0</v>
      </c>
      <c r="AZ24" s="675"/>
      <c r="BA24" s="658"/>
      <c r="BB24" s="406">
        <v>0</v>
      </c>
      <c r="BC24" s="407">
        <f t="shared" si="15"/>
        <v>2860</v>
      </c>
      <c r="BD24" s="408">
        <f t="shared" si="16"/>
        <v>2731</v>
      </c>
      <c r="BE24" s="409">
        <f t="shared" si="17"/>
        <v>95.489510489510494</v>
      </c>
      <c r="BF24" s="402"/>
      <c r="BG24" s="403"/>
      <c r="BH24" s="414"/>
      <c r="BI24" s="413">
        <v>260</v>
      </c>
      <c r="BJ24" s="412">
        <v>252</v>
      </c>
      <c r="BK24" s="414">
        <f t="shared" si="24"/>
        <v>96.92307692307692</v>
      </c>
      <c r="BL24" s="413">
        <v>1250</v>
      </c>
      <c r="BM24" s="412">
        <v>1250</v>
      </c>
      <c r="BN24" s="414">
        <f t="shared" si="29"/>
        <v>100</v>
      </c>
      <c r="BO24" s="413">
        <v>908</v>
      </c>
      <c r="BP24" s="412">
        <v>908</v>
      </c>
      <c r="BQ24" s="414">
        <f t="shared" si="30"/>
        <v>100</v>
      </c>
      <c r="BR24" s="413">
        <v>450</v>
      </c>
      <c r="BS24" s="412">
        <v>450</v>
      </c>
      <c r="BT24" s="414">
        <f t="shared" si="25"/>
        <v>100</v>
      </c>
      <c r="BU24" s="413">
        <v>108</v>
      </c>
      <c r="BV24" s="412">
        <v>108</v>
      </c>
      <c r="BW24" s="414">
        <f t="shared" si="26"/>
        <v>100</v>
      </c>
      <c r="BX24" s="114">
        <v>1097</v>
      </c>
      <c r="BY24" s="114">
        <v>871</v>
      </c>
      <c r="BZ24" s="655">
        <f t="shared" si="18"/>
        <v>79.398359161349134</v>
      </c>
      <c r="CA24" s="659">
        <v>5142</v>
      </c>
      <c r="CB24" s="660">
        <v>4674</v>
      </c>
      <c r="CC24" s="516">
        <v>90.898483080513415</v>
      </c>
      <c r="CD24" s="598">
        <f t="shared" si="19"/>
        <v>9215</v>
      </c>
      <c r="CE24" s="408">
        <f t="shared" si="20"/>
        <v>8513</v>
      </c>
      <c r="CF24" s="409">
        <f t="shared" si="21"/>
        <v>92.381985892566462</v>
      </c>
      <c r="CG24" s="161"/>
      <c r="CH24" s="114">
        <v>135</v>
      </c>
      <c r="CI24" s="114">
        <v>1375</v>
      </c>
      <c r="CJ24" s="114">
        <v>935</v>
      </c>
      <c r="CK24" s="114">
        <v>418</v>
      </c>
      <c r="CL24" s="114">
        <v>148</v>
      </c>
      <c r="CM24" s="114"/>
      <c r="CN24" s="114"/>
      <c r="CO24" s="600">
        <f t="shared" si="22"/>
        <v>3011</v>
      </c>
    </row>
    <row r="25" spans="1:93" ht="22.5">
      <c r="A25" s="94" t="s">
        <v>407</v>
      </c>
      <c r="B25" s="94" t="s">
        <v>408</v>
      </c>
      <c r="C25" s="94" t="s">
        <v>409</v>
      </c>
      <c r="D25" s="273"/>
      <c r="E25" s="274"/>
      <c r="F25" s="423">
        <v>0</v>
      </c>
      <c r="G25" s="424">
        <v>4119</v>
      </c>
      <c r="H25" s="431">
        <v>4119</v>
      </c>
      <c r="I25" s="426">
        <f t="shared" si="27"/>
        <v>100</v>
      </c>
      <c r="J25" s="432">
        <v>850</v>
      </c>
      <c r="K25" s="431">
        <v>850</v>
      </c>
      <c r="L25" s="423">
        <f t="shared" si="32"/>
        <v>100</v>
      </c>
      <c r="M25" s="433">
        <v>893</v>
      </c>
      <c r="N25" s="424">
        <v>876</v>
      </c>
      <c r="O25" s="434">
        <f t="shared" si="31"/>
        <v>98.096304591265394</v>
      </c>
      <c r="P25" s="432">
        <v>2878</v>
      </c>
      <c r="Q25" s="431">
        <v>1670</v>
      </c>
      <c r="R25" s="423">
        <f t="shared" si="28"/>
        <v>58.026407227241137</v>
      </c>
      <c r="S25" s="432">
        <v>5633</v>
      </c>
      <c r="T25" s="431">
        <v>5431</v>
      </c>
      <c r="U25" s="426">
        <f t="shared" si="1"/>
        <v>96.413988993431559</v>
      </c>
      <c r="V25" s="682">
        <v>758</v>
      </c>
      <c r="W25" s="680">
        <v>664</v>
      </c>
      <c r="X25" s="426">
        <f t="shared" si="2"/>
        <v>87.598944591029024</v>
      </c>
      <c r="Y25" s="682">
        <v>1473</v>
      </c>
      <c r="Z25" s="680">
        <v>1237</v>
      </c>
      <c r="AA25" s="428">
        <f t="shared" si="3"/>
        <v>83.978275627970135</v>
      </c>
      <c r="AB25" s="590">
        <f t="shared" si="4"/>
        <v>16604</v>
      </c>
      <c r="AC25" s="408">
        <f t="shared" si="5"/>
        <v>14847</v>
      </c>
      <c r="AD25" s="409">
        <f t="shared" si="6"/>
        <v>89.418212478920736</v>
      </c>
      <c r="AE25" s="440">
        <v>7000</v>
      </c>
      <c r="AF25" s="411">
        <v>7000</v>
      </c>
      <c r="AG25" s="406">
        <f t="shared" si="7"/>
        <v>100</v>
      </c>
      <c r="AH25" s="413">
        <v>3973</v>
      </c>
      <c r="AI25" s="412">
        <v>3970</v>
      </c>
      <c r="AJ25" s="401">
        <f t="shared" si="8"/>
        <v>99.924490309589729</v>
      </c>
      <c r="AK25" s="413">
        <v>3372</v>
      </c>
      <c r="AL25" s="412">
        <v>2482</v>
      </c>
      <c r="AM25" s="401">
        <f t="shared" si="9"/>
        <v>73.606168446026103</v>
      </c>
      <c r="AN25" s="411">
        <v>3800</v>
      </c>
      <c r="AO25" s="412">
        <v>3506</v>
      </c>
      <c r="AP25" s="404">
        <f t="shared" si="10"/>
        <v>92.263157894736835</v>
      </c>
      <c r="AQ25" s="413">
        <v>2646</v>
      </c>
      <c r="AR25" s="412">
        <v>749</v>
      </c>
      <c r="AS25" s="406">
        <f t="shared" si="11"/>
        <v>28.306878306878307</v>
      </c>
      <c r="AT25" s="657">
        <v>4801</v>
      </c>
      <c r="AU25" s="658">
        <v>4801</v>
      </c>
      <c r="AV25" s="401">
        <f t="shared" si="12"/>
        <v>100</v>
      </c>
      <c r="AW25" s="657">
        <v>1017</v>
      </c>
      <c r="AX25" s="658">
        <v>822</v>
      </c>
      <c r="AY25" s="401">
        <f t="shared" si="13"/>
        <v>80.825958702064895</v>
      </c>
      <c r="AZ25" s="675">
        <v>4520</v>
      </c>
      <c r="BA25" s="658">
        <v>4284</v>
      </c>
      <c r="BB25" s="406">
        <f t="shared" si="14"/>
        <v>94.778761061946909</v>
      </c>
      <c r="BC25" s="407">
        <f t="shared" si="15"/>
        <v>31129</v>
      </c>
      <c r="BD25" s="408">
        <f t="shared" si="16"/>
        <v>27614</v>
      </c>
      <c r="BE25" s="409">
        <f t="shared" si="17"/>
        <v>88.708278454174561</v>
      </c>
      <c r="BF25" s="411">
        <v>7000</v>
      </c>
      <c r="BG25" s="412">
        <v>700</v>
      </c>
      <c r="BH25" s="414">
        <f t="shared" si="23"/>
        <v>10</v>
      </c>
      <c r="BI25" s="413">
        <v>3980</v>
      </c>
      <c r="BJ25" s="412">
        <v>3079</v>
      </c>
      <c r="BK25" s="414">
        <f t="shared" si="24"/>
        <v>77.361809045226124</v>
      </c>
      <c r="BL25" s="413">
        <v>1800</v>
      </c>
      <c r="BM25" s="412">
        <v>1454</v>
      </c>
      <c r="BN25" s="414">
        <f t="shared" si="29"/>
        <v>80.777777777777771</v>
      </c>
      <c r="BO25" s="413">
        <v>550</v>
      </c>
      <c r="BP25" s="412">
        <v>221</v>
      </c>
      <c r="BQ25" s="414">
        <f t="shared" si="30"/>
        <v>40.18181818181818</v>
      </c>
      <c r="BR25" s="413">
        <v>2558</v>
      </c>
      <c r="BS25" s="412">
        <v>1830</v>
      </c>
      <c r="BT25" s="414">
        <f t="shared" si="25"/>
        <v>71.540265832681783</v>
      </c>
      <c r="BU25" s="413">
        <v>6446</v>
      </c>
      <c r="BV25" s="412">
        <v>4759</v>
      </c>
      <c r="BW25" s="414">
        <f t="shared" si="26"/>
        <v>73.828730995966495</v>
      </c>
      <c r="BX25" s="114"/>
      <c r="BY25" s="114">
        <v>0</v>
      </c>
      <c r="BZ25" s="655"/>
      <c r="CA25" s="659">
        <v>272</v>
      </c>
      <c r="CB25" s="660">
        <v>207</v>
      </c>
      <c r="CC25" s="516">
        <v>76.102941176470594</v>
      </c>
      <c r="CD25" s="598">
        <f t="shared" si="19"/>
        <v>22606</v>
      </c>
      <c r="CE25" s="408">
        <f t="shared" si="20"/>
        <v>12250</v>
      </c>
      <c r="CF25" s="409">
        <f t="shared" si="21"/>
        <v>54.18915332212687</v>
      </c>
      <c r="CG25" s="162">
        <v>700</v>
      </c>
      <c r="CH25" s="114">
        <v>3503</v>
      </c>
      <c r="CI25" s="114">
        <v>600</v>
      </c>
      <c r="CJ25" s="114">
        <v>600</v>
      </c>
      <c r="CK25" s="114">
        <v>2513</v>
      </c>
      <c r="CL25" s="114">
        <v>6175</v>
      </c>
      <c r="CM25" s="114">
        <v>1200</v>
      </c>
      <c r="CN25" s="114">
        <v>5168</v>
      </c>
      <c r="CO25" s="600">
        <f t="shared" si="22"/>
        <v>20459</v>
      </c>
    </row>
    <row r="26" spans="1:93" ht="22.5">
      <c r="A26" s="94" t="s">
        <v>410</v>
      </c>
      <c r="B26" s="94" t="s">
        <v>411</v>
      </c>
      <c r="C26" s="94" t="s">
        <v>412</v>
      </c>
      <c r="D26" s="273"/>
      <c r="E26" s="274"/>
      <c r="F26" s="423">
        <v>0</v>
      </c>
      <c r="G26" s="424">
        <v>143</v>
      </c>
      <c r="H26" s="431">
        <v>143</v>
      </c>
      <c r="I26" s="426">
        <f t="shared" si="27"/>
        <v>100</v>
      </c>
      <c r="J26" s="432">
        <v>25</v>
      </c>
      <c r="K26" s="431">
        <v>25</v>
      </c>
      <c r="L26" s="423">
        <f t="shared" si="32"/>
        <v>100</v>
      </c>
      <c r="M26" s="433">
        <v>28</v>
      </c>
      <c r="N26" s="424">
        <v>23</v>
      </c>
      <c r="O26" s="434">
        <f t="shared" si="31"/>
        <v>82.142857142857139</v>
      </c>
      <c r="P26" s="432">
        <v>145</v>
      </c>
      <c r="Q26" s="431">
        <v>67</v>
      </c>
      <c r="R26" s="423">
        <f t="shared" si="28"/>
        <v>46.206896551724135</v>
      </c>
      <c r="S26" s="432">
        <v>72</v>
      </c>
      <c r="T26" s="431">
        <v>72</v>
      </c>
      <c r="U26" s="426">
        <f t="shared" si="1"/>
        <v>100</v>
      </c>
      <c r="V26" s="682">
        <v>22</v>
      </c>
      <c r="W26" s="680">
        <v>22</v>
      </c>
      <c r="X26" s="426">
        <f t="shared" si="2"/>
        <v>100</v>
      </c>
      <c r="Y26" s="682">
        <v>40</v>
      </c>
      <c r="Z26" s="680">
        <v>33</v>
      </c>
      <c r="AA26" s="428">
        <f t="shared" si="3"/>
        <v>82.5</v>
      </c>
      <c r="AB26" s="590">
        <f t="shared" si="4"/>
        <v>475</v>
      </c>
      <c r="AC26" s="408">
        <f t="shared" si="5"/>
        <v>385</v>
      </c>
      <c r="AD26" s="409">
        <f t="shared" si="6"/>
        <v>81.05263157894737</v>
      </c>
      <c r="AE26" s="440"/>
      <c r="AF26" s="402"/>
      <c r="AG26" s="406">
        <v>0</v>
      </c>
      <c r="AH26" s="405">
        <v>211</v>
      </c>
      <c r="AI26" s="412">
        <v>211</v>
      </c>
      <c r="AJ26" s="401">
        <f t="shared" si="8"/>
        <v>100</v>
      </c>
      <c r="AK26" s="413">
        <v>200</v>
      </c>
      <c r="AL26" s="412">
        <v>200</v>
      </c>
      <c r="AM26" s="401">
        <f t="shared" si="9"/>
        <v>100</v>
      </c>
      <c r="AN26" s="411">
        <v>60</v>
      </c>
      <c r="AO26" s="412">
        <v>48</v>
      </c>
      <c r="AP26" s="404">
        <f t="shared" si="10"/>
        <v>80</v>
      </c>
      <c r="AQ26" s="413">
        <v>91</v>
      </c>
      <c r="AR26" s="412">
        <v>63</v>
      </c>
      <c r="AS26" s="406">
        <f t="shared" si="11"/>
        <v>69.230769230769226</v>
      </c>
      <c r="AT26" s="657">
        <v>282</v>
      </c>
      <c r="AU26" s="658">
        <v>282</v>
      </c>
      <c r="AV26" s="401">
        <f t="shared" si="12"/>
        <v>100</v>
      </c>
      <c r="AW26" s="657">
        <v>46</v>
      </c>
      <c r="AX26" s="658">
        <v>35</v>
      </c>
      <c r="AY26" s="401">
        <f t="shared" si="13"/>
        <v>76.086956521739125</v>
      </c>
      <c r="AZ26" s="675">
        <v>179</v>
      </c>
      <c r="BA26" s="658">
        <v>160</v>
      </c>
      <c r="BB26" s="406">
        <f t="shared" si="14"/>
        <v>89.385474860335194</v>
      </c>
      <c r="BC26" s="407">
        <f t="shared" si="15"/>
        <v>1069</v>
      </c>
      <c r="BD26" s="408">
        <f t="shared" si="16"/>
        <v>999</v>
      </c>
      <c r="BE26" s="409">
        <f t="shared" si="17"/>
        <v>93.451824134705333</v>
      </c>
      <c r="BF26" s="402"/>
      <c r="BG26" s="403"/>
      <c r="BH26" s="414"/>
      <c r="BI26" s="413">
        <v>198</v>
      </c>
      <c r="BJ26" s="412">
        <v>162</v>
      </c>
      <c r="BK26" s="414">
        <f t="shared" si="24"/>
        <v>81.818181818181813</v>
      </c>
      <c r="BL26" s="413">
        <v>205</v>
      </c>
      <c r="BM26" s="412">
        <v>197</v>
      </c>
      <c r="BN26" s="414">
        <f t="shared" si="29"/>
        <v>96.097560975609753</v>
      </c>
      <c r="BO26" s="413">
        <v>112</v>
      </c>
      <c r="BP26" s="412">
        <v>111</v>
      </c>
      <c r="BQ26" s="414">
        <f t="shared" si="30"/>
        <v>99.107142857142861</v>
      </c>
      <c r="BR26" s="413">
        <v>142</v>
      </c>
      <c r="BS26" s="412">
        <v>142</v>
      </c>
      <c r="BT26" s="414">
        <f t="shared" si="25"/>
        <v>100</v>
      </c>
      <c r="BU26" s="413">
        <v>169</v>
      </c>
      <c r="BV26" s="412">
        <v>169</v>
      </c>
      <c r="BW26" s="414">
        <f t="shared" si="26"/>
        <v>100</v>
      </c>
      <c r="BX26" s="114"/>
      <c r="BY26" s="114">
        <v>1</v>
      </c>
      <c r="BZ26" s="655"/>
      <c r="CA26" s="659"/>
      <c r="CB26" s="660"/>
      <c r="CC26" s="516"/>
      <c r="CD26" s="598">
        <f t="shared" si="19"/>
        <v>826</v>
      </c>
      <c r="CE26" s="408">
        <f t="shared" si="20"/>
        <v>782</v>
      </c>
      <c r="CF26" s="409">
        <f t="shared" si="21"/>
        <v>94.673123486682812</v>
      </c>
      <c r="CG26" s="161"/>
      <c r="CH26" s="114">
        <v>182</v>
      </c>
      <c r="CI26" s="114">
        <v>235</v>
      </c>
      <c r="CJ26" s="114">
        <v>78</v>
      </c>
      <c r="CK26" s="114">
        <v>125</v>
      </c>
      <c r="CL26" s="114">
        <v>53</v>
      </c>
      <c r="CM26" s="114">
        <v>0</v>
      </c>
      <c r="CN26" s="114">
        <v>150</v>
      </c>
      <c r="CO26" s="600">
        <f t="shared" si="22"/>
        <v>823</v>
      </c>
    </row>
    <row r="27" spans="1:93" ht="33.75">
      <c r="A27" s="94" t="s">
        <v>413</v>
      </c>
      <c r="B27" s="94" t="s">
        <v>414</v>
      </c>
      <c r="C27" s="94" t="s">
        <v>412</v>
      </c>
      <c r="D27" s="273"/>
      <c r="E27" s="274"/>
      <c r="F27" s="423">
        <v>0</v>
      </c>
      <c r="G27" s="424"/>
      <c r="H27" s="431"/>
      <c r="I27" s="426">
        <v>0</v>
      </c>
      <c r="J27" s="432"/>
      <c r="K27" s="431"/>
      <c r="L27" s="423">
        <v>0</v>
      </c>
      <c r="M27" s="433">
        <v>11</v>
      </c>
      <c r="N27" s="424">
        <v>10</v>
      </c>
      <c r="O27" s="434">
        <f t="shared" si="31"/>
        <v>90.909090909090907</v>
      </c>
      <c r="P27" s="432"/>
      <c r="Q27" s="431"/>
      <c r="R27" s="423">
        <v>0</v>
      </c>
      <c r="S27" s="432"/>
      <c r="T27" s="431"/>
      <c r="U27" s="426">
        <v>0</v>
      </c>
      <c r="V27" s="682"/>
      <c r="W27" s="680"/>
      <c r="X27" s="426">
        <v>0</v>
      </c>
      <c r="Y27" s="682"/>
      <c r="Z27" s="680"/>
      <c r="AA27" s="428">
        <v>0</v>
      </c>
      <c r="AB27" s="590">
        <f t="shared" si="4"/>
        <v>11</v>
      </c>
      <c r="AC27" s="408">
        <f t="shared" si="5"/>
        <v>10</v>
      </c>
      <c r="AD27" s="409">
        <f t="shared" si="6"/>
        <v>90.909090909090907</v>
      </c>
      <c r="AE27" s="440"/>
      <c r="AF27" s="402"/>
      <c r="AG27" s="406">
        <v>0</v>
      </c>
      <c r="AH27" s="405"/>
      <c r="AI27" s="403"/>
      <c r="AJ27" s="401">
        <v>0</v>
      </c>
      <c r="AK27" s="405">
        <v>60</v>
      </c>
      <c r="AL27" s="412">
        <v>41</v>
      </c>
      <c r="AM27" s="401">
        <f t="shared" si="9"/>
        <v>68.333333333333329</v>
      </c>
      <c r="AN27" s="411">
        <v>52</v>
      </c>
      <c r="AO27" s="412">
        <v>39</v>
      </c>
      <c r="AP27" s="404">
        <f t="shared" si="10"/>
        <v>75</v>
      </c>
      <c r="AQ27" s="413"/>
      <c r="AR27" s="412"/>
      <c r="AS27" s="406">
        <v>0</v>
      </c>
      <c r="AT27" s="657"/>
      <c r="AU27" s="658"/>
      <c r="AV27" s="401">
        <v>0</v>
      </c>
      <c r="AW27" s="657"/>
      <c r="AX27" s="658">
        <v>0</v>
      </c>
      <c r="AY27" s="401">
        <v>0</v>
      </c>
      <c r="AZ27" s="675"/>
      <c r="BA27" s="658"/>
      <c r="BB27" s="406">
        <v>0</v>
      </c>
      <c r="BC27" s="407">
        <f t="shared" si="15"/>
        <v>112</v>
      </c>
      <c r="BD27" s="408">
        <f t="shared" si="16"/>
        <v>80</v>
      </c>
      <c r="BE27" s="409">
        <f t="shared" si="17"/>
        <v>71.428571428571431</v>
      </c>
      <c r="BF27" s="402"/>
      <c r="BG27" s="403"/>
      <c r="BH27" s="414"/>
      <c r="BI27" s="405"/>
      <c r="BJ27" s="403"/>
      <c r="BK27" s="414"/>
      <c r="BL27" s="413">
        <v>98</v>
      </c>
      <c r="BM27" s="412">
        <v>88</v>
      </c>
      <c r="BN27" s="414">
        <f t="shared" si="29"/>
        <v>89.795918367346943</v>
      </c>
      <c r="BO27" s="413">
        <v>47</v>
      </c>
      <c r="BP27" s="412">
        <v>36</v>
      </c>
      <c r="BQ27" s="414">
        <f t="shared" si="30"/>
        <v>76.59574468085107</v>
      </c>
      <c r="BR27" s="413"/>
      <c r="BS27" s="412"/>
      <c r="BT27" s="414"/>
      <c r="BU27" s="413"/>
      <c r="BV27" s="412"/>
      <c r="BW27" s="414"/>
      <c r="BX27" s="114">
        <v>221</v>
      </c>
      <c r="BY27" s="114">
        <v>208</v>
      </c>
      <c r="BZ27" s="655">
        <f t="shared" si="18"/>
        <v>94.117647058823536</v>
      </c>
      <c r="CA27" s="659">
        <v>1431</v>
      </c>
      <c r="CB27" s="660">
        <v>397</v>
      </c>
      <c r="CC27" s="516">
        <v>27.742837176799441</v>
      </c>
      <c r="CD27" s="598">
        <f t="shared" si="19"/>
        <v>1797</v>
      </c>
      <c r="CE27" s="408">
        <f t="shared" si="20"/>
        <v>729</v>
      </c>
      <c r="CF27" s="409">
        <f t="shared" si="21"/>
        <v>40.567612687813025</v>
      </c>
      <c r="CG27" s="161"/>
      <c r="CH27" s="112"/>
      <c r="CI27" s="114">
        <v>113</v>
      </c>
      <c r="CJ27" s="114">
        <v>52</v>
      </c>
      <c r="CK27" s="114"/>
      <c r="CL27" s="114"/>
      <c r="CM27" s="114">
        <v>0</v>
      </c>
      <c r="CN27" s="112"/>
      <c r="CO27" s="600">
        <f t="shared" si="22"/>
        <v>165</v>
      </c>
    </row>
    <row r="28" spans="1:93" ht="33.75">
      <c r="A28" s="94" t="s">
        <v>415</v>
      </c>
      <c r="B28" s="94" t="s">
        <v>416</v>
      </c>
      <c r="C28" s="94" t="s">
        <v>417</v>
      </c>
      <c r="D28" s="273"/>
      <c r="E28" s="274"/>
      <c r="F28" s="423">
        <v>0</v>
      </c>
      <c r="G28" s="424">
        <v>941</v>
      </c>
      <c r="H28" s="431">
        <v>941</v>
      </c>
      <c r="I28" s="426">
        <f t="shared" si="27"/>
        <v>100</v>
      </c>
      <c r="J28" s="432">
        <v>675</v>
      </c>
      <c r="K28" s="431">
        <v>670</v>
      </c>
      <c r="L28" s="423">
        <f t="shared" si="32"/>
        <v>99.259259259259252</v>
      </c>
      <c r="M28" s="433">
        <v>115</v>
      </c>
      <c r="N28" s="424">
        <v>61</v>
      </c>
      <c r="O28" s="434">
        <f t="shared" si="31"/>
        <v>53.043478260869563</v>
      </c>
      <c r="P28" s="432">
        <v>2445</v>
      </c>
      <c r="Q28" s="431">
        <v>337</v>
      </c>
      <c r="R28" s="423">
        <f t="shared" si="28"/>
        <v>13.78323108384458</v>
      </c>
      <c r="S28" s="432">
        <v>1100</v>
      </c>
      <c r="T28" s="431">
        <v>1085</v>
      </c>
      <c r="U28" s="426">
        <f t="shared" si="1"/>
        <v>98.63636363636364</v>
      </c>
      <c r="V28" s="682">
        <v>200</v>
      </c>
      <c r="W28" s="680">
        <v>190</v>
      </c>
      <c r="X28" s="426">
        <f t="shared" si="2"/>
        <v>95</v>
      </c>
      <c r="Y28" s="682">
        <v>427</v>
      </c>
      <c r="Z28" s="680">
        <v>308</v>
      </c>
      <c r="AA28" s="428">
        <f t="shared" si="3"/>
        <v>72.131147540983605</v>
      </c>
      <c r="AB28" s="590">
        <f t="shared" si="4"/>
        <v>5903</v>
      </c>
      <c r="AC28" s="408">
        <f t="shared" si="5"/>
        <v>3592</v>
      </c>
      <c r="AD28" s="409">
        <f t="shared" si="6"/>
        <v>60.850415043198375</v>
      </c>
      <c r="AE28" s="440"/>
      <c r="AF28" s="402"/>
      <c r="AG28" s="406">
        <v>0</v>
      </c>
      <c r="AH28" s="405">
        <v>1119</v>
      </c>
      <c r="AI28" s="412">
        <v>1118</v>
      </c>
      <c r="AJ28" s="401">
        <f t="shared" si="8"/>
        <v>99.910634495084892</v>
      </c>
      <c r="AK28" s="413">
        <v>1200</v>
      </c>
      <c r="AL28" s="412">
        <v>745</v>
      </c>
      <c r="AM28" s="401">
        <f t="shared" si="9"/>
        <v>62.083333333333336</v>
      </c>
      <c r="AN28" s="411"/>
      <c r="AO28" s="412">
        <v>0</v>
      </c>
      <c r="AP28" s="404">
        <v>0</v>
      </c>
      <c r="AQ28" s="413">
        <v>421</v>
      </c>
      <c r="AR28" s="412">
        <v>0</v>
      </c>
      <c r="AS28" s="406">
        <f t="shared" si="11"/>
        <v>0</v>
      </c>
      <c r="AT28" s="657">
        <v>524</v>
      </c>
      <c r="AU28" s="658">
        <v>524</v>
      </c>
      <c r="AV28" s="401">
        <f t="shared" si="12"/>
        <v>100</v>
      </c>
      <c r="AW28" s="657">
        <v>218</v>
      </c>
      <c r="AX28" s="658">
        <v>201</v>
      </c>
      <c r="AY28" s="401">
        <f t="shared" si="13"/>
        <v>92.201834862385326</v>
      </c>
      <c r="AZ28" s="675">
        <v>1444</v>
      </c>
      <c r="BA28" s="658">
        <v>1361</v>
      </c>
      <c r="BB28" s="406">
        <f t="shared" si="14"/>
        <v>94.252077562326875</v>
      </c>
      <c r="BC28" s="407">
        <f t="shared" si="15"/>
        <v>4926</v>
      </c>
      <c r="BD28" s="408">
        <f t="shared" si="16"/>
        <v>3949</v>
      </c>
      <c r="BE28" s="409">
        <f t="shared" si="17"/>
        <v>80.16646366220057</v>
      </c>
      <c r="BF28" s="402"/>
      <c r="BG28" s="403"/>
      <c r="BH28" s="414"/>
      <c r="BI28" s="413">
        <v>1147</v>
      </c>
      <c r="BJ28" s="412">
        <v>895</v>
      </c>
      <c r="BK28" s="414">
        <f t="shared" si="24"/>
        <v>78.02964254577158</v>
      </c>
      <c r="BL28" s="413">
        <v>2</v>
      </c>
      <c r="BM28" s="412">
        <v>2</v>
      </c>
      <c r="BN28" s="414">
        <f t="shared" si="29"/>
        <v>100</v>
      </c>
      <c r="BO28" s="413">
        <v>5</v>
      </c>
      <c r="BP28" s="412">
        <v>0</v>
      </c>
      <c r="BQ28" s="414">
        <f t="shared" si="30"/>
        <v>0</v>
      </c>
      <c r="BR28" s="413">
        <v>836</v>
      </c>
      <c r="BS28" s="412">
        <v>390</v>
      </c>
      <c r="BT28" s="414">
        <f t="shared" si="25"/>
        <v>46.650717703349279</v>
      </c>
      <c r="BU28" s="413">
        <v>938</v>
      </c>
      <c r="BV28" s="412">
        <v>938</v>
      </c>
      <c r="BW28" s="414">
        <f t="shared" si="26"/>
        <v>100</v>
      </c>
      <c r="BX28" s="114">
        <v>1097</v>
      </c>
      <c r="BY28" s="114">
        <v>821</v>
      </c>
      <c r="BZ28" s="655">
        <f t="shared" si="18"/>
        <v>74.8404740200547</v>
      </c>
      <c r="CA28" s="659">
        <v>8565</v>
      </c>
      <c r="CB28" s="660">
        <v>7123</v>
      </c>
      <c r="CC28" s="516">
        <v>83.164039696438991</v>
      </c>
      <c r="CD28" s="598">
        <f t="shared" si="19"/>
        <v>12590</v>
      </c>
      <c r="CE28" s="408">
        <f t="shared" si="20"/>
        <v>10169</v>
      </c>
      <c r="CF28" s="409">
        <f t="shared" si="21"/>
        <v>80.770452740270059</v>
      </c>
      <c r="CG28" s="161"/>
      <c r="CH28" s="114">
        <v>1148</v>
      </c>
      <c r="CI28" s="114">
        <v>10</v>
      </c>
      <c r="CJ28" s="114">
        <v>5</v>
      </c>
      <c r="CK28" s="114">
        <v>397</v>
      </c>
      <c r="CL28" s="114">
        <v>1176</v>
      </c>
      <c r="CM28" s="114">
        <v>0</v>
      </c>
      <c r="CN28" s="114">
        <v>1574</v>
      </c>
      <c r="CO28" s="600">
        <f t="shared" si="22"/>
        <v>4310</v>
      </c>
    </row>
    <row r="29" spans="1:93" ht="33.75">
      <c r="A29" s="94" t="s">
        <v>418</v>
      </c>
      <c r="B29" s="94" t="s">
        <v>419</v>
      </c>
      <c r="C29" s="94" t="s">
        <v>420</v>
      </c>
      <c r="D29" s="273">
        <v>100000</v>
      </c>
      <c r="E29" s="274">
        <v>93000</v>
      </c>
      <c r="F29" s="423">
        <f t="shared" si="0"/>
        <v>93</v>
      </c>
      <c r="G29" s="424">
        <v>8236</v>
      </c>
      <c r="H29" s="431">
        <v>8236</v>
      </c>
      <c r="I29" s="426">
        <f t="shared" si="27"/>
        <v>100</v>
      </c>
      <c r="J29" s="432">
        <v>762</v>
      </c>
      <c r="K29" s="431">
        <v>760</v>
      </c>
      <c r="L29" s="423">
        <f t="shared" si="32"/>
        <v>99.737532808398953</v>
      </c>
      <c r="M29" s="433">
        <v>885</v>
      </c>
      <c r="N29" s="424">
        <v>885</v>
      </c>
      <c r="O29" s="434">
        <f t="shared" si="31"/>
        <v>100</v>
      </c>
      <c r="P29" s="432">
        <v>2005</v>
      </c>
      <c r="Q29" s="431">
        <v>2106</v>
      </c>
      <c r="R29" s="423">
        <f t="shared" si="28"/>
        <v>105.03740648379052</v>
      </c>
      <c r="S29" s="432">
        <v>4742</v>
      </c>
      <c r="T29" s="431">
        <v>4692</v>
      </c>
      <c r="U29" s="426">
        <f t="shared" si="1"/>
        <v>98.945592576971748</v>
      </c>
      <c r="V29" s="682">
        <v>780</v>
      </c>
      <c r="W29" s="680">
        <v>751</v>
      </c>
      <c r="X29" s="426">
        <f t="shared" si="2"/>
        <v>96.282051282051285</v>
      </c>
      <c r="Y29" s="682">
        <v>2335</v>
      </c>
      <c r="Z29" s="680">
        <v>2067</v>
      </c>
      <c r="AA29" s="428">
        <f t="shared" si="3"/>
        <v>88.522483940042832</v>
      </c>
      <c r="AB29" s="590">
        <f t="shared" si="4"/>
        <v>119745</v>
      </c>
      <c r="AC29" s="408">
        <f t="shared" si="5"/>
        <v>112497</v>
      </c>
      <c r="AD29" s="409">
        <f t="shared" si="6"/>
        <v>93.947137667543529</v>
      </c>
      <c r="AE29" s="440">
        <v>1400</v>
      </c>
      <c r="AF29" s="411">
        <v>1200</v>
      </c>
      <c r="AG29" s="406">
        <f t="shared" si="7"/>
        <v>85.714285714285708</v>
      </c>
      <c r="AH29" s="413">
        <v>3390</v>
      </c>
      <c r="AI29" s="412">
        <v>3389</v>
      </c>
      <c r="AJ29" s="401">
        <f t="shared" si="8"/>
        <v>99.970501474926252</v>
      </c>
      <c r="AK29" s="413">
        <v>3050</v>
      </c>
      <c r="AL29" s="412">
        <v>3050</v>
      </c>
      <c r="AM29" s="401">
        <f t="shared" si="9"/>
        <v>100</v>
      </c>
      <c r="AN29" s="411">
        <v>3200</v>
      </c>
      <c r="AO29" s="412">
        <v>3200</v>
      </c>
      <c r="AP29" s="404">
        <f t="shared" si="10"/>
        <v>100</v>
      </c>
      <c r="AQ29" s="413">
        <v>2286</v>
      </c>
      <c r="AR29" s="412">
        <v>537</v>
      </c>
      <c r="AS29" s="406">
        <f t="shared" si="11"/>
        <v>23.490813648293962</v>
      </c>
      <c r="AT29" s="657">
        <v>3669</v>
      </c>
      <c r="AU29" s="658">
        <v>3669</v>
      </c>
      <c r="AV29" s="401">
        <f t="shared" si="12"/>
        <v>100</v>
      </c>
      <c r="AW29" s="657">
        <v>943</v>
      </c>
      <c r="AX29" s="658">
        <v>800</v>
      </c>
      <c r="AY29" s="401">
        <f t="shared" si="13"/>
        <v>84.835630965005308</v>
      </c>
      <c r="AZ29" s="675">
        <v>3200</v>
      </c>
      <c r="BA29" s="658">
        <v>2899</v>
      </c>
      <c r="BB29" s="406">
        <f t="shared" si="14"/>
        <v>90.59375</v>
      </c>
      <c r="BC29" s="407">
        <f t="shared" si="15"/>
        <v>21138</v>
      </c>
      <c r="BD29" s="408">
        <f t="shared" si="16"/>
        <v>18744</v>
      </c>
      <c r="BE29" s="409">
        <f t="shared" si="17"/>
        <v>88.674425205790513</v>
      </c>
      <c r="BF29" s="411">
        <v>1200</v>
      </c>
      <c r="BG29" s="412">
        <v>700</v>
      </c>
      <c r="BH29" s="414">
        <f t="shared" si="23"/>
        <v>58.333333333333336</v>
      </c>
      <c r="BI29" s="413">
        <v>3980</v>
      </c>
      <c r="BJ29" s="412">
        <v>3240</v>
      </c>
      <c r="BK29" s="414">
        <f t="shared" si="24"/>
        <v>81.4070351758794</v>
      </c>
      <c r="BL29" s="413">
        <v>3050</v>
      </c>
      <c r="BM29" s="412">
        <v>3050</v>
      </c>
      <c r="BN29" s="414">
        <f t="shared" si="29"/>
        <v>100</v>
      </c>
      <c r="BO29" s="413">
        <v>3490</v>
      </c>
      <c r="BP29" s="412">
        <v>2977</v>
      </c>
      <c r="BQ29" s="414">
        <f t="shared" si="30"/>
        <v>85.300859598853862</v>
      </c>
      <c r="BR29" s="413">
        <v>2322</v>
      </c>
      <c r="BS29" s="412">
        <v>1893</v>
      </c>
      <c r="BT29" s="414">
        <f t="shared" si="25"/>
        <v>81.524547803617565</v>
      </c>
      <c r="BU29" s="413">
        <v>4369</v>
      </c>
      <c r="BV29" s="412">
        <v>4021</v>
      </c>
      <c r="BW29" s="414">
        <f t="shared" si="26"/>
        <v>92.034790569924468</v>
      </c>
      <c r="BX29" s="114">
        <v>33</v>
      </c>
      <c r="BY29" s="114">
        <v>33</v>
      </c>
      <c r="BZ29" s="655">
        <f t="shared" si="18"/>
        <v>100</v>
      </c>
      <c r="CA29" s="659">
        <v>20</v>
      </c>
      <c r="CB29" s="660">
        <v>15</v>
      </c>
      <c r="CC29" s="516">
        <v>75</v>
      </c>
      <c r="CD29" s="598">
        <f t="shared" si="19"/>
        <v>18464</v>
      </c>
      <c r="CE29" s="408">
        <f t="shared" si="20"/>
        <v>15929</v>
      </c>
      <c r="CF29" s="409">
        <f t="shared" si="21"/>
        <v>86.270580589254763</v>
      </c>
      <c r="CG29" s="162">
        <v>0</v>
      </c>
      <c r="CH29" s="114">
        <v>3511</v>
      </c>
      <c r="CI29" s="114">
        <v>3550</v>
      </c>
      <c r="CJ29" s="114">
        <v>3700</v>
      </c>
      <c r="CK29" s="114">
        <v>2513</v>
      </c>
      <c r="CL29" s="114">
        <v>4324</v>
      </c>
      <c r="CM29" s="114">
        <v>1138</v>
      </c>
      <c r="CN29" s="114">
        <v>5168</v>
      </c>
      <c r="CO29" s="600">
        <f t="shared" si="22"/>
        <v>23904</v>
      </c>
    </row>
    <row r="30" spans="1:93" ht="22.5">
      <c r="A30" s="94" t="s">
        <v>421</v>
      </c>
      <c r="B30" s="94" t="s">
        <v>422</v>
      </c>
      <c r="C30" s="94" t="s">
        <v>412</v>
      </c>
      <c r="D30" s="273"/>
      <c r="E30" s="274"/>
      <c r="F30" s="423">
        <v>0</v>
      </c>
      <c r="G30" s="424">
        <v>167</v>
      </c>
      <c r="H30" s="431">
        <v>167</v>
      </c>
      <c r="I30" s="426">
        <f t="shared" si="27"/>
        <v>100</v>
      </c>
      <c r="J30" s="432">
        <v>170</v>
      </c>
      <c r="K30" s="431">
        <v>170</v>
      </c>
      <c r="L30" s="423">
        <f t="shared" si="32"/>
        <v>100</v>
      </c>
      <c r="M30" s="433">
        <v>145</v>
      </c>
      <c r="N30" s="424">
        <v>137</v>
      </c>
      <c r="O30" s="434">
        <f t="shared" si="31"/>
        <v>94.482758620689651</v>
      </c>
      <c r="P30" s="432">
        <v>631</v>
      </c>
      <c r="Q30" s="431">
        <v>150</v>
      </c>
      <c r="R30" s="423">
        <f t="shared" si="28"/>
        <v>23.771790808240887</v>
      </c>
      <c r="S30" s="432">
        <v>50</v>
      </c>
      <c r="T30" s="431">
        <v>50</v>
      </c>
      <c r="U30" s="426">
        <f t="shared" si="1"/>
        <v>100</v>
      </c>
      <c r="V30" s="682">
        <v>20</v>
      </c>
      <c r="W30" s="680">
        <v>20</v>
      </c>
      <c r="X30" s="426">
        <f t="shared" si="2"/>
        <v>100</v>
      </c>
      <c r="Y30" s="682"/>
      <c r="Z30" s="680"/>
      <c r="AA30" s="428">
        <v>0</v>
      </c>
      <c r="AB30" s="590">
        <f t="shared" si="4"/>
        <v>1183</v>
      </c>
      <c r="AC30" s="408">
        <f t="shared" si="5"/>
        <v>694</v>
      </c>
      <c r="AD30" s="409">
        <f t="shared" si="6"/>
        <v>58.664412510566358</v>
      </c>
      <c r="AE30" s="440"/>
      <c r="AF30" s="402"/>
      <c r="AG30" s="406">
        <v>0</v>
      </c>
      <c r="AH30" s="405">
        <v>512</v>
      </c>
      <c r="AI30" s="412">
        <v>511</v>
      </c>
      <c r="AJ30" s="401">
        <f t="shared" si="8"/>
        <v>99.8046875</v>
      </c>
      <c r="AK30" s="413">
        <v>650</v>
      </c>
      <c r="AL30" s="412">
        <v>650</v>
      </c>
      <c r="AM30" s="401">
        <f t="shared" si="9"/>
        <v>100</v>
      </c>
      <c r="AN30" s="411">
        <v>1200</v>
      </c>
      <c r="AO30" s="412">
        <v>1149</v>
      </c>
      <c r="AP30" s="404">
        <f t="shared" si="10"/>
        <v>95.75</v>
      </c>
      <c r="AQ30" s="413">
        <v>315</v>
      </c>
      <c r="AR30" s="412">
        <v>56</v>
      </c>
      <c r="AS30" s="406">
        <f t="shared" si="11"/>
        <v>17.777777777777779</v>
      </c>
      <c r="AT30" s="657">
        <v>367</v>
      </c>
      <c r="AU30" s="658">
        <v>367</v>
      </c>
      <c r="AV30" s="401">
        <f t="shared" si="12"/>
        <v>100</v>
      </c>
      <c r="AW30" s="657">
        <v>46</v>
      </c>
      <c r="AX30" s="658">
        <v>9</v>
      </c>
      <c r="AY30" s="401">
        <f t="shared" si="13"/>
        <v>19.565217391304348</v>
      </c>
      <c r="AZ30" s="675">
        <v>100</v>
      </c>
      <c r="BA30" s="658">
        <v>100</v>
      </c>
      <c r="BB30" s="406">
        <f t="shared" si="14"/>
        <v>100</v>
      </c>
      <c r="BC30" s="407">
        <f t="shared" si="15"/>
        <v>3190</v>
      </c>
      <c r="BD30" s="408">
        <f t="shared" si="16"/>
        <v>2842</v>
      </c>
      <c r="BE30" s="409">
        <f t="shared" si="17"/>
        <v>89.090909090909093</v>
      </c>
      <c r="BF30" s="402"/>
      <c r="BG30" s="403"/>
      <c r="BH30" s="414"/>
      <c r="BI30" s="413">
        <v>232</v>
      </c>
      <c r="BJ30" s="412">
        <v>99</v>
      </c>
      <c r="BK30" s="414">
        <f t="shared" si="24"/>
        <v>42.672413793103445</v>
      </c>
      <c r="BL30" s="413">
        <v>1050</v>
      </c>
      <c r="BM30" s="412">
        <v>1003</v>
      </c>
      <c r="BN30" s="414">
        <f t="shared" si="29"/>
        <v>95.523809523809518</v>
      </c>
      <c r="BO30" s="413">
        <v>1131</v>
      </c>
      <c r="BP30" s="412">
        <v>1051</v>
      </c>
      <c r="BQ30" s="414">
        <f t="shared" si="30"/>
        <v>92.926613616268796</v>
      </c>
      <c r="BR30" s="413">
        <v>154</v>
      </c>
      <c r="BS30" s="412">
        <v>93</v>
      </c>
      <c r="BT30" s="414">
        <f t="shared" si="25"/>
        <v>60.38961038961039</v>
      </c>
      <c r="BU30" s="413">
        <v>162</v>
      </c>
      <c r="BV30" s="412">
        <v>159</v>
      </c>
      <c r="BW30" s="414">
        <f t="shared" si="26"/>
        <v>98.148148148148152</v>
      </c>
      <c r="BX30" s="114"/>
      <c r="BY30" s="114">
        <v>861</v>
      </c>
      <c r="BZ30" s="655"/>
      <c r="CA30" s="659"/>
      <c r="CB30" s="660"/>
      <c r="CC30" s="516"/>
      <c r="CD30" s="598">
        <f t="shared" si="19"/>
        <v>2729</v>
      </c>
      <c r="CE30" s="408">
        <f t="shared" si="20"/>
        <v>3266</v>
      </c>
      <c r="CF30" s="409">
        <f t="shared" si="21"/>
        <v>119.67753755954563</v>
      </c>
      <c r="CG30" s="161"/>
      <c r="CH30" s="114">
        <v>174</v>
      </c>
      <c r="CI30" s="114">
        <v>800</v>
      </c>
      <c r="CJ30" s="114">
        <v>1481</v>
      </c>
      <c r="CK30" s="114">
        <v>117</v>
      </c>
      <c r="CL30" s="114">
        <v>36</v>
      </c>
      <c r="CM30" s="114">
        <v>0</v>
      </c>
      <c r="CN30" s="114">
        <v>0</v>
      </c>
      <c r="CO30" s="600">
        <f t="shared" si="22"/>
        <v>2608</v>
      </c>
    </row>
    <row r="31" spans="1:93" ht="33.75">
      <c r="A31" s="94" t="s">
        <v>423</v>
      </c>
      <c r="B31" s="94" t="s">
        <v>424</v>
      </c>
      <c r="C31" s="94" t="s">
        <v>412</v>
      </c>
      <c r="D31" s="273"/>
      <c r="E31" s="274"/>
      <c r="F31" s="423">
        <v>0</v>
      </c>
      <c r="G31" s="424"/>
      <c r="H31" s="431"/>
      <c r="I31" s="426">
        <v>0</v>
      </c>
      <c r="J31" s="432"/>
      <c r="K31" s="425"/>
      <c r="L31" s="423">
        <v>0</v>
      </c>
      <c r="M31" s="429">
        <v>200</v>
      </c>
      <c r="N31" s="430">
        <v>195</v>
      </c>
      <c r="O31" s="434">
        <f t="shared" si="31"/>
        <v>97.5</v>
      </c>
      <c r="P31" s="427"/>
      <c r="Q31" s="425"/>
      <c r="R31" s="423">
        <v>0</v>
      </c>
      <c r="S31" s="427"/>
      <c r="T31" s="431"/>
      <c r="U31" s="426">
        <v>0</v>
      </c>
      <c r="V31" s="682"/>
      <c r="W31" s="680"/>
      <c r="X31" s="426">
        <v>0</v>
      </c>
      <c r="Y31" s="682"/>
      <c r="Z31" s="680"/>
      <c r="AA31" s="428">
        <v>0</v>
      </c>
      <c r="AB31" s="590">
        <f t="shared" si="4"/>
        <v>200</v>
      </c>
      <c r="AC31" s="408">
        <f t="shared" si="5"/>
        <v>195</v>
      </c>
      <c r="AD31" s="409">
        <f t="shared" si="6"/>
        <v>97.5</v>
      </c>
      <c r="AE31" s="440"/>
      <c r="AF31" s="402"/>
      <c r="AG31" s="406">
        <v>0</v>
      </c>
      <c r="AH31" s="405"/>
      <c r="AI31" s="403"/>
      <c r="AJ31" s="401">
        <v>0</v>
      </c>
      <c r="AK31" s="405">
        <v>680</v>
      </c>
      <c r="AL31" s="412">
        <v>665</v>
      </c>
      <c r="AM31" s="401">
        <f t="shared" si="9"/>
        <v>97.794117647058826</v>
      </c>
      <c r="AN31" s="411">
        <v>700</v>
      </c>
      <c r="AO31" s="412">
        <v>664</v>
      </c>
      <c r="AP31" s="404">
        <f t="shared" si="10"/>
        <v>94.857142857142861</v>
      </c>
      <c r="AQ31" s="413"/>
      <c r="AR31" s="412"/>
      <c r="AS31" s="406">
        <v>0</v>
      </c>
      <c r="AT31" s="657"/>
      <c r="AU31" s="658"/>
      <c r="AV31" s="401">
        <v>0</v>
      </c>
      <c r="AW31" s="657">
        <v>700</v>
      </c>
      <c r="AX31" s="658">
        <v>698</v>
      </c>
      <c r="AY31" s="401">
        <f t="shared" si="13"/>
        <v>99.714285714285708</v>
      </c>
      <c r="AZ31" s="675"/>
      <c r="BA31" s="658"/>
      <c r="BB31" s="406">
        <v>0</v>
      </c>
      <c r="BC31" s="407">
        <f t="shared" si="15"/>
        <v>2080</v>
      </c>
      <c r="BD31" s="408">
        <f t="shared" si="16"/>
        <v>2027</v>
      </c>
      <c r="BE31" s="409">
        <f t="shared" si="17"/>
        <v>97.45192307692308</v>
      </c>
      <c r="BF31" s="402"/>
      <c r="BG31" s="403"/>
      <c r="BH31" s="414"/>
      <c r="BI31" s="405"/>
      <c r="BJ31" s="403"/>
      <c r="BK31" s="414"/>
      <c r="BL31" s="413">
        <v>530</v>
      </c>
      <c r="BM31" s="412">
        <v>530</v>
      </c>
      <c r="BN31" s="414">
        <f t="shared" si="29"/>
        <v>100</v>
      </c>
      <c r="BO31" s="413">
        <v>544</v>
      </c>
      <c r="BP31" s="412">
        <v>544</v>
      </c>
      <c r="BQ31" s="414">
        <f t="shared" si="30"/>
        <v>100</v>
      </c>
      <c r="BR31" s="413"/>
      <c r="BS31" s="412"/>
      <c r="BT31" s="414"/>
      <c r="BU31" s="413"/>
      <c r="BV31" s="412"/>
      <c r="BW31" s="414"/>
      <c r="BX31" s="114">
        <v>1291</v>
      </c>
      <c r="BY31" s="114"/>
      <c r="BZ31" s="655">
        <f t="shared" si="18"/>
        <v>0</v>
      </c>
      <c r="CA31" s="659">
        <v>6387</v>
      </c>
      <c r="CB31" s="660">
        <v>5927</v>
      </c>
      <c r="CC31" s="516">
        <v>92.797870674808209</v>
      </c>
      <c r="CD31" s="598">
        <f t="shared" si="19"/>
        <v>8752</v>
      </c>
      <c r="CE31" s="408">
        <f t="shared" si="20"/>
        <v>7001</v>
      </c>
      <c r="CF31" s="409">
        <f t="shared" si="21"/>
        <v>79.993144424131629</v>
      </c>
      <c r="CG31" s="161"/>
      <c r="CH31" s="112"/>
      <c r="CI31" s="114">
        <v>430</v>
      </c>
      <c r="CJ31" s="114">
        <v>538</v>
      </c>
      <c r="CK31" s="114"/>
      <c r="CL31" s="114"/>
      <c r="CM31" s="114">
        <v>0</v>
      </c>
      <c r="CN31" s="114"/>
      <c r="CO31" s="600">
        <f t="shared" si="22"/>
        <v>968</v>
      </c>
    </row>
    <row r="32" spans="1:93" ht="45">
      <c r="A32" s="94" t="s">
        <v>425</v>
      </c>
      <c r="B32" s="99" t="s">
        <v>426</v>
      </c>
      <c r="C32" s="158" t="s">
        <v>367</v>
      </c>
      <c r="D32" s="273"/>
      <c r="E32" s="274"/>
      <c r="F32" s="423">
        <v>0</v>
      </c>
      <c r="G32" s="424">
        <v>9492</v>
      </c>
      <c r="H32" s="431">
        <v>9481</v>
      </c>
      <c r="I32" s="426">
        <f t="shared" si="27"/>
        <v>99.884112937210276</v>
      </c>
      <c r="J32" s="432"/>
      <c r="K32" s="425"/>
      <c r="L32" s="423">
        <v>0</v>
      </c>
      <c r="M32" s="429"/>
      <c r="N32" s="430"/>
      <c r="O32" s="434">
        <v>0</v>
      </c>
      <c r="P32" s="427">
        <v>6954</v>
      </c>
      <c r="Q32" s="425">
        <v>4142</v>
      </c>
      <c r="R32" s="423">
        <f t="shared" si="28"/>
        <v>59.562841530054648</v>
      </c>
      <c r="S32" s="427">
        <v>8550</v>
      </c>
      <c r="T32" s="431">
        <v>8550</v>
      </c>
      <c r="U32" s="426">
        <f t="shared" si="1"/>
        <v>100</v>
      </c>
      <c r="V32" s="682">
        <v>830</v>
      </c>
      <c r="W32" s="680">
        <v>828</v>
      </c>
      <c r="X32" s="426">
        <f t="shared" si="2"/>
        <v>99.759036144578317</v>
      </c>
      <c r="Y32" s="682">
        <v>3034</v>
      </c>
      <c r="Z32" s="680">
        <v>3034</v>
      </c>
      <c r="AA32" s="428">
        <f t="shared" si="3"/>
        <v>100</v>
      </c>
      <c r="AB32" s="590">
        <f t="shared" si="4"/>
        <v>28860</v>
      </c>
      <c r="AC32" s="408">
        <f t="shared" si="5"/>
        <v>26035</v>
      </c>
      <c r="AD32" s="409">
        <f t="shared" si="6"/>
        <v>90.211365211365205</v>
      </c>
      <c r="AE32" s="440">
        <v>2000</v>
      </c>
      <c r="AF32" s="411">
        <v>2000</v>
      </c>
      <c r="AG32" s="406">
        <f t="shared" si="7"/>
        <v>100</v>
      </c>
      <c r="AH32" s="413">
        <v>7844</v>
      </c>
      <c r="AI32" s="412">
        <v>7844</v>
      </c>
      <c r="AJ32" s="401">
        <f t="shared" si="8"/>
        <v>100</v>
      </c>
      <c r="AK32" s="413"/>
      <c r="AL32" s="403"/>
      <c r="AM32" s="401">
        <v>0</v>
      </c>
      <c r="AN32" s="402"/>
      <c r="AO32" s="403"/>
      <c r="AP32" s="404">
        <v>0</v>
      </c>
      <c r="AQ32" s="405">
        <v>2887</v>
      </c>
      <c r="AR32" s="412">
        <v>568</v>
      </c>
      <c r="AS32" s="406">
        <f t="shared" si="11"/>
        <v>19.674402493938345</v>
      </c>
      <c r="AT32" s="657">
        <v>8276</v>
      </c>
      <c r="AU32" s="658">
        <v>8276</v>
      </c>
      <c r="AV32" s="401">
        <f t="shared" si="12"/>
        <v>100</v>
      </c>
      <c r="AW32" s="657">
        <v>1113</v>
      </c>
      <c r="AX32" s="658">
        <v>1110</v>
      </c>
      <c r="AY32" s="401">
        <f t="shared" si="13"/>
        <v>99.730458221024264</v>
      </c>
      <c r="AZ32" s="675">
        <v>9756</v>
      </c>
      <c r="BA32" s="658">
        <v>6672</v>
      </c>
      <c r="BB32" s="406">
        <f t="shared" si="14"/>
        <v>68.388683886838862</v>
      </c>
      <c r="BC32" s="407">
        <f t="shared" si="15"/>
        <v>31876</v>
      </c>
      <c r="BD32" s="408">
        <f t="shared" si="16"/>
        <v>26470</v>
      </c>
      <c r="BE32" s="409">
        <f t="shared" si="17"/>
        <v>83.040532061739242</v>
      </c>
      <c r="BF32" s="411">
        <v>2000</v>
      </c>
      <c r="BG32" s="412">
        <v>2000</v>
      </c>
      <c r="BH32" s="414">
        <f t="shared" si="23"/>
        <v>100</v>
      </c>
      <c r="BI32" s="413">
        <v>6378</v>
      </c>
      <c r="BJ32" s="412">
        <v>4346</v>
      </c>
      <c r="BK32" s="414">
        <f t="shared" si="24"/>
        <v>68.140482910003129</v>
      </c>
      <c r="BL32" s="413"/>
      <c r="BM32" s="403"/>
      <c r="BN32" s="404"/>
      <c r="BO32" s="405"/>
      <c r="BP32" s="403"/>
      <c r="BQ32" s="404"/>
      <c r="BR32" s="405">
        <v>2788</v>
      </c>
      <c r="BS32" s="412">
        <v>1989</v>
      </c>
      <c r="BT32" s="414">
        <f t="shared" si="25"/>
        <v>71.341463414634148</v>
      </c>
      <c r="BU32" s="413">
        <v>9132</v>
      </c>
      <c r="BV32" s="412">
        <v>9132</v>
      </c>
      <c r="BW32" s="414">
        <f t="shared" si="26"/>
        <v>100</v>
      </c>
      <c r="BX32" s="112"/>
      <c r="BY32" s="112"/>
      <c r="BZ32" s="656"/>
      <c r="CA32" s="659"/>
      <c r="CB32" s="660"/>
      <c r="CC32" s="516"/>
      <c r="CD32" s="598">
        <f t="shared" si="19"/>
        <v>20298</v>
      </c>
      <c r="CE32" s="408">
        <f t="shared" si="20"/>
        <v>17467</v>
      </c>
      <c r="CF32" s="409">
        <f t="shared" si="21"/>
        <v>86.052813085033009</v>
      </c>
      <c r="CG32" s="162">
        <v>2000</v>
      </c>
      <c r="CH32" s="114">
        <v>3689</v>
      </c>
      <c r="CI32" s="112"/>
      <c r="CJ32" s="112"/>
      <c r="CK32" s="114">
        <v>2834</v>
      </c>
      <c r="CL32" s="114">
        <v>12127</v>
      </c>
      <c r="CM32" s="114"/>
      <c r="CN32" s="114">
        <v>6683</v>
      </c>
      <c r="CO32" s="600">
        <f t="shared" si="22"/>
        <v>27333</v>
      </c>
    </row>
    <row r="33" spans="1:93" ht="33.75">
      <c r="A33" s="111" t="s">
        <v>680</v>
      </c>
      <c r="B33" s="99"/>
      <c r="C33" s="158"/>
      <c r="D33" s="273"/>
      <c r="E33" s="274"/>
      <c r="F33" s="423">
        <v>0</v>
      </c>
      <c r="G33" s="424"/>
      <c r="H33" s="425"/>
      <c r="I33" s="426">
        <v>0</v>
      </c>
      <c r="J33" s="427"/>
      <c r="K33" s="425"/>
      <c r="L33" s="423">
        <v>0</v>
      </c>
      <c r="M33" s="429"/>
      <c r="N33" s="430"/>
      <c r="O33" s="434">
        <v>0</v>
      </c>
      <c r="P33" s="427"/>
      <c r="Q33" s="425"/>
      <c r="R33" s="423">
        <v>0</v>
      </c>
      <c r="S33" s="427"/>
      <c r="T33" s="425"/>
      <c r="U33" s="426">
        <v>0</v>
      </c>
      <c r="V33" s="682"/>
      <c r="W33" s="680"/>
      <c r="X33" s="426">
        <v>0</v>
      </c>
      <c r="Y33" s="682"/>
      <c r="Z33" s="680"/>
      <c r="AA33" s="428">
        <v>0</v>
      </c>
      <c r="AB33" s="590">
        <f t="shared" si="4"/>
        <v>0</v>
      </c>
      <c r="AC33" s="408">
        <f t="shared" si="5"/>
        <v>0</v>
      </c>
      <c r="AD33" s="409">
        <v>0</v>
      </c>
      <c r="AE33" s="440">
        <v>8</v>
      </c>
      <c r="AF33" s="411">
        <v>8</v>
      </c>
      <c r="AG33" s="406">
        <f t="shared" si="7"/>
        <v>100</v>
      </c>
      <c r="AH33" s="413"/>
      <c r="AI33" s="403"/>
      <c r="AJ33" s="401">
        <v>0</v>
      </c>
      <c r="AK33" s="405"/>
      <c r="AL33" s="403"/>
      <c r="AM33" s="401">
        <v>0</v>
      </c>
      <c r="AN33" s="402"/>
      <c r="AO33" s="403"/>
      <c r="AP33" s="404">
        <v>0</v>
      </c>
      <c r="AQ33" s="405"/>
      <c r="AR33" s="403"/>
      <c r="AS33" s="406">
        <v>0</v>
      </c>
      <c r="AV33" s="401">
        <v>0</v>
      </c>
      <c r="AW33" s="657"/>
      <c r="AX33" s="658"/>
      <c r="AY33" s="401">
        <v>0</v>
      </c>
      <c r="AZ33" s="594"/>
      <c r="BA33" s="593"/>
      <c r="BB33" s="406">
        <v>0</v>
      </c>
      <c r="BC33" s="407">
        <f t="shared" si="15"/>
        <v>8</v>
      </c>
      <c r="BD33" s="408">
        <f t="shared" si="16"/>
        <v>8</v>
      </c>
      <c r="BE33" s="409">
        <f t="shared" si="17"/>
        <v>100</v>
      </c>
      <c r="BF33" s="411">
        <v>8</v>
      </c>
      <c r="BG33" s="412">
        <v>0</v>
      </c>
      <c r="BH33" s="414">
        <f t="shared" si="23"/>
        <v>0</v>
      </c>
      <c r="BI33" s="405"/>
      <c r="BJ33" s="403"/>
      <c r="BK33" s="414"/>
      <c r="BL33" s="413"/>
      <c r="BM33" s="403"/>
      <c r="BN33" s="404"/>
      <c r="BO33" s="405"/>
      <c r="BP33" s="403"/>
      <c r="BQ33" s="404"/>
      <c r="BR33" s="405"/>
      <c r="BS33" s="403"/>
      <c r="BT33" s="404"/>
      <c r="BU33" s="405"/>
      <c r="BV33" s="403"/>
      <c r="BW33" s="404"/>
      <c r="BX33" s="112"/>
      <c r="BY33" s="112"/>
      <c r="BZ33" s="656"/>
      <c r="CA33" s="657"/>
      <c r="CB33" s="658"/>
      <c r="CC33" s="401"/>
      <c r="CD33" s="598">
        <f t="shared" si="19"/>
        <v>8</v>
      </c>
      <c r="CE33" s="408">
        <f t="shared" si="20"/>
        <v>0</v>
      </c>
      <c r="CF33" s="409">
        <f t="shared" si="21"/>
        <v>0</v>
      </c>
      <c r="CG33" s="162">
        <v>0</v>
      </c>
      <c r="CH33" s="112"/>
      <c r="CI33" s="112"/>
      <c r="CJ33" s="112"/>
      <c r="CK33" s="112"/>
      <c r="CL33" s="112"/>
      <c r="CM33" s="112"/>
      <c r="CN33" s="112"/>
      <c r="CO33" s="600">
        <f t="shared" si="22"/>
        <v>0</v>
      </c>
    </row>
    <row r="34" spans="1:93" ht="57" thickBot="1">
      <c r="A34" s="111" t="s">
        <v>681</v>
      </c>
      <c r="B34" s="96"/>
      <c r="C34" s="159"/>
      <c r="D34" s="276"/>
      <c r="E34" s="277"/>
      <c r="F34" s="423">
        <v>0</v>
      </c>
      <c r="G34" s="435"/>
      <c r="H34" s="436"/>
      <c r="I34" s="426">
        <v>0</v>
      </c>
      <c r="J34" s="437"/>
      <c r="K34" s="436"/>
      <c r="L34" s="423">
        <v>0</v>
      </c>
      <c r="M34" s="438"/>
      <c r="N34" s="435"/>
      <c r="O34" s="434">
        <v>0</v>
      </c>
      <c r="P34" s="437"/>
      <c r="Q34" s="436"/>
      <c r="R34" s="423">
        <v>0</v>
      </c>
      <c r="S34" s="437"/>
      <c r="T34" s="436"/>
      <c r="U34" s="588">
        <v>0</v>
      </c>
      <c r="V34" s="683"/>
      <c r="W34" s="681"/>
      <c r="X34" s="426">
        <v>0</v>
      </c>
      <c r="Y34" s="683"/>
      <c r="Z34" s="681"/>
      <c r="AA34" s="428">
        <v>0</v>
      </c>
      <c r="AB34" s="590">
        <f t="shared" si="4"/>
        <v>0</v>
      </c>
      <c r="AC34" s="408">
        <f t="shared" si="5"/>
        <v>0</v>
      </c>
      <c r="AD34" s="409">
        <v>0</v>
      </c>
      <c r="AE34" s="441">
        <v>4</v>
      </c>
      <c r="AF34" s="418">
        <v>4</v>
      </c>
      <c r="AG34" s="406">
        <f t="shared" si="7"/>
        <v>100</v>
      </c>
      <c r="AH34" s="421"/>
      <c r="AI34" s="416"/>
      <c r="AJ34" s="401">
        <v>0</v>
      </c>
      <c r="AK34" s="417"/>
      <c r="AL34" s="416"/>
      <c r="AM34" s="401">
        <v>0</v>
      </c>
      <c r="AN34" s="415"/>
      <c r="AO34" s="416"/>
      <c r="AP34" s="404">
        <v>0</v>
      </c>
      <c r="AQ34" s="417"/>
      <c r="AR34" s="416"/>
      <c r="AS34" s="592">
        <v>0</v>
      </c>
      <c r="AT34" s="673"/>
      <c r="AU34" s="674"/>
      <c r="AV34" s="401">
        <v>0</v>
      </c>
      <c r="AW34" s="673"/>
      <c r="AX34" s="674"/>
      <c r="AY34" s="401">
        <v>0</v>
      </c>
      <c r="AZ34" s="594"/>
      <c r="BA34" s="593"/>
      <c r="BB34" s="406">
        <v>0</v>
      </c>
      <c r="BC34" s="407">
        <f t="shared" si="15"/>
        <v>4</v>
      </c>
      <c r="BD34" s="408">
        <f t="shared" si="16"/>
        <v>4</v>
      </c>
      <c r="BE34" s="409">
        <f t="shared" si="17"/>
        <v>100</v>
      </c>
      <c r="BF34" s="418">
        <v>4</v>
      </c>
      <c r="BG34" s="419">
        <v>0</v>
      </c>
      <c r="BH34" s="420">
        <f t="shared" si="23"/>
        <v>0</v>
      </c>
      <c r="BI34" s="417"/>
      <c r="BJ34" s="416"/>
      <c r="BK34" s="420"/>
      <c r="BL34" s="421"/>
      <c r="BM34" s="416"/>
      <c r="BN34" s="422"/>
      <c r="BO34" s="417"/>
      <c r="BP34" s="416"/>
      <c r="BQ34" s="422"/>
      <c r="BR34" s="417"/>
      <c r="BS34" s="416"/>
      <c r="BT34" s="422"/>
      <c r="BU34" s="417"/>
      <c r="BV34" s="416"/>
      <c r="BW34" s="422"/>
      <c r="BX34" s="595"/>
      <c r="BY34" s="596"/>
      <c r="BZ34" s="597"/>
      <c r="CA34" s="595"/>
      <c r="CB34" s="596"/>
      <c r="CC34" s="597"/>
      <c r="CD34" s="598">
        <f t="shared" si="19"/>
        <v>4</v>
      </c>
      <c r="CE34" s="408">
        <f t="shared" si="20"/>
        <v>0</v>
      </c>
      <c r="CF34" s="409">
        <f t="shared" si="21"/>
        <v>0</v>
      </c>
      <c r="CG34" s="163">
        <v>0</v>
      </c>
      <c r="CH34" s="115"/>
      <c r="CI34" s="115"/>
      <c r="CJ34" s="115"/>
      <c r="CK34" s="115"/>
      <c r="CL34" s="115"/>
      <c r="CM34" s="115"/>
      <c r="CN34" s="115"/>
      <c r="CO34" s="601">
        <f t="shared" si="22"/>
        <v>0</v>
      </c>
    </row>
  </sheetData>
  <mergeCells count="56">
    <mergeCell ref="AH8:AJ8"/>
    <mergeCell ref="AK8:AM8"/>
    <mergeCell ref="AN8:AP8"/>
    <mergeCell ref="AQ8:AS8"/>
    <mergeCell ref="BF7:CF7"/>
    <mergeCell ref="J8:L8"/>
    <mergeCell ref="M8:O8"/>
    <mergeCell ref="P8:R8"/>
    <mergeCell ref="S8:U8"/>
    <mergeCell ref="CP6:CR6"/>
    <mergeCell ref="CD8:CF8"/>
    <mergeCell ref="BF8:BH8"/>
    <mergeCell ref="D7:AD7"/>
    <mergeCell ref="AB8:AD8"/>
    <mergeCell ref="BI8:BK8"/>
    <mergeCell ref="BL8:BN8"/>
    <mergeCell ref="BO8:BQ8"/>
    <mergeCell ref="BR8:BT8"/>
    <mergeCell ref="BU8:BW8"/>
    <mergeCell ref="BC8:BE8"/>
    <mergeCell ref="AE8:AG8"/>
    <mergeCell ref="A6:A8"/>
    <mergeCell ref="B6:B8"/>
    <mergeCell ref="C6:C8"/>
    <mergeCell ref="D8:F8"/>
    <mergeCell ref="G8:I8"/>
    <mergeCell ref="AE7:BE7"/>
    <mergeCell ref="DT7:DV7"/>
    <mergeCell ref="DW7:DY7"/>
    <mergeCell ref="DZ7:EB7"/>
    <mergeCell ref="DK7:DM7"/>
    <mergeCell ref="DQ7:DS7"/>
    <mergeCell ref="BX8:BZ8"/>
    <mergeCell ref="CA8:CC8"/>
    <mergeCell ref="E4:AD4"/>
    <mergeCell ref="E2:AD2"/>
    <mergeCell ref="EF7:EH7"/>
    <mergeCell ref="CV6:CX6"/>
    <mergeCell ref="DZ6:EH6"/>
    <mergeCell ref="CS6:CU6"/>
    <mergeCell ref="EC7:EE7"/>
    <mergeCell ref="CY6:DA6"/>
    <mergeCell ref="DB6:DD6"/>
    <mergeCell ref="DE6:DG6"/>
    <mergeCell ref="DH6:DP6"/>
    <mergeCell ref="DQ6:DY6"/>
    <mergeCell ref="DH7:DJ7"/>
    <mergeCell ref="DN7:DP7"/>
    <mergeCell ref="CG7:CO7"/>
    <mergeCell ref="D6:CO6"/>
    <mergeCell ref="CO8:CO9"/>
    <mergeCell ref="V8:X8"/>
    <mergeCell ref="Y8:AA8"/>
    <mergeCell ref="AW8:AY8"/>
    <mergeCell ref="AZ8:BB8"/>
    <mergeCell ref="AT8:AV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tabColor rgb="FFFFFF00"/>
  </sheetPr>
  <dimension ref="A1:GL87"/>
  <sheetViews>
    <sheetView topLeftCell="A2" workbookViewId="0">
      <pane xSplit="3" ySplit="7" topLeftCell="BR9" activePane="bottomRight" state="frozen"/>
      <selection activeCell="A2" sqref="A2"/>
      <selection pane="topRight" activeCell="D2" sqref="D2"/>
      <selection pane="bottomLeft" activeCell="A4" sqref="A4"/>
      <selection pane="bottomRight" activeCell="CG10" sqref="CG10:CN10"/>
    </sheetView>
  </sheetViews>
  <sheetFormatPr baseColWidth="10" defaultRowHeight="15"/>
  <cols>
    <col min="1" max="1" width="22.7109375" style="107" customWidth="1"/>
    <col min="2" max="2" width="23.7109375" style="107" customWidth="1"/>
    <col min="3" max="3" width="12.28515625" style="107" customWidth="1"/>
    <col min="4" max="4" width="5.42578125" style="442" customWidth="1"/>
    <col min="5" max="5" width="5.42578125" style="443" customWidth="1"/>
    <col min="6" max="6" width="6" style="444" customWidth="1"/>
    <col min="7" max="7" width="5.42578125" style="443" customWidth="1"/>
    <col min="8" max="8" width="5.42578125" style="396" customWidth="1"/>
    <col min="9" max="9" width="6" style="439" customWidth="1"/>
    <col min="10" max="11" width="5.42578125" style="396" customWidth="1"/>
    <col min="12" max="12" width="6.5703125" style="396" customWidth="1"/>
    <col min="13" max="14" width="5.42578125" style="396" customWidth="1"/>
    <col min="15" max="15" width="6.28515625" style="396" customWidth="1"/>
    <col min="16" max="17" width="5.42578125" style="396" customWidth="1"/>
    <col min="18" max="18" width="6.140625" style="396" customWidth="1"/>
    <col min="19" max="20" width="5.42578125" style="396" customWidth="1"/>
    <col min="21" max="27" width="5.85546875" style="396" customWidth="1"/>
    <col min="28" max="29" width="5.42578125" style="396" customWidth="1"/>
    <col min="30" max="30" width="7.28515625" style="396" customWidth="1"/>
    <col min="31" max="31" width="5.7109375" style="396" customWidth="1"/>
    <col min="32" max="32" width="6.7109375" style="396" customWidth="1"/>
    <col min="33" max="33" width="5.85546875" style="396" customWidth="1"/>
    <col min="34" max="35" width="5.7109375" style="396" customWidth="1"/>
    <col min="36" max="36" width="6" style="396" customWidth="1"/>
    <col min="37" max="38" width="5.7109375" style="396" customWidth="1"/>
    <col min="39" max="39" width="6.85546875" style="396" customWidth="1"/>
    <col min="40" max="41" width="5.7109375" style="396" customWidth="1"/>
    <col min="42" max="42" width="7.140625" style="396" customWidth="1"/>
    <col min="43" max="44" width="5.7109375" style="396" customWidth="1"/>
    <col min="45" max="45" width="6.7109375" style="396" customWidth="1"/>
    <col min="46" max="47" width="5.7109375" style="396" customWidth="1"/>
    <col min="48" max="48" width="6.7109375" style="396" customWidth="1"/>
    <col min="49" max="50" width="5.7109375" style="396" customWidth="1"/>
    <col min="51" max="51" width="6.7109375" style="396" customWidth="1"/>
    <col min="52" max="53" width="5.7109375" style="396" customWidth="1"/>
    <col min="54" max="54" width="6.7109375" style="396" customWidth="1"/>
    <col min="55" max="55" width="7.5703125" style="396" customWidth="1"/>
    <col min="56" max="56" width="7.85546875" style="396" customWidth="1"/>
    <col min="57" max="57" width="7" style="396" customWidth="1"/>
    <col min="58" max="93" width="6.7109375" style="396" customWidth="1"/>
    <col min="94" max="116" width="11.42578125" style="170"/>
    <col min="117" max="138" width="11.42578125" style="64"/>
    <col min="139" max="194" width="11.42578125" style="170"/>
    <col min="195" max="16384" width="11.42578125" style="64"/>
  </cols>
  <sheetData>
    <row r="1" spans="1:194" ht="15.75" customHeight="1"/>
    <row r="2" spans="1:194" s="170" customFormat="1">
      <c r="A2" s="171"/>
      <c r="B2" s="171"/>
      <c r="C2" s="171"/>
      <c r="D2" s="445"/>
      <c r="E2" s="446"/>
      <c r="F2" s="447"/>
      <c r="G2" s="446"/>
      <c r="H2" s="448"/>
      <c r="I2" s="449"/>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row>
    <row r="3" spans="1:194" s="170" customFormat="1" ht="18.75" customHeight="1">
      <c r="A3" s="171"/>
      <c r="B3" s="171"/>
      <c r="C3" s="171"/>
      <c r="D3" s="445"/>
      <c r="E3" s="791" t="s">
        <v>715</v>
      </c>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c r="AZ3" s="791"/>
      <c r="BA3" s="791"/>
      <c r="BB3" s="791"/>
      <c r="BC3" s="791"/>
      <c r="BD3" s="791"/>
      <c r="BE3" s="791"/>
      <c r="BF3" s="791"/>
      <c r="BG3" s="791"/>
      <c r="BH3" s="791"/>
      <c r="BI3" s="791"/>
      <c r="BJ3" s="791"/>
      <c r="BK3" s="791"/>
      <c r="BL3" s="791"/>
      <c r="BM3" s="791"/>
      <c r="BN3" s="791"/>
      <c r="BO3" s="791"/>
      <c r="BP3" s="791"/>
      <c r="BQ3" s="791"/>
      <c r="BR3" s="791"/>
      <c r="BS3" s="791"/>
      <c r="BT3" s="791"/>
      <c r="BU3" s="791"/>
      <c r="BV3" s="791"/>
      <c r="BW3" s="791"/>
      <c r="BX3" s="791"/>
      <c r="BY3" s="791"/>
      <c r="BZ3" s="791"/>
      <c r="CA3" s="791"/>
      <c r="CB3" s="791"/>
      <c r="CC3" s="791"/>
      <c r="CD3" s="791"/>
      <c r="CE3" s="791"/>
      <c r="CF3" s="791"/>
      <c r="CG3" s="791"/>
      <c r="CH3" s="791"/>
      <c r="CI3" s="791"/>
      <c r="CJ3" s="791"/>
      <c r="CK3" s="791"/>
      <c r="CL3" s="791"/>
      <c r="CM3" s="791"/>
      <c r="CN3" s="791"/>
      <c r="CO3" s="791"/>
      <c r="CP3" s="791"/>
    </row>
    <row r="4" spans="1:194" s="170" customFormat="1" ht="6.75" customHeight="1">
      <c r="A4" s="171"/>
      <c r="B4" s="171"/>
      <c r="C4" s="171"/>
      <c r="D4" s="445"/>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row>
    <row r="5" spans="1:194" s="170" customFormat="1">
      <c r="A5" s="171"/>
      <c r="B5" s="171"/>
      <c r="C5" s="171"/>
      <c r="D5" s="445"/>
      <c r="E5" s="790" t="s">
        <v>736</v>
      </c>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Q5" s="790"/>
      <c r="BR5" s="790"/>
      <c r="BS5" s="790"/>
      <c r="BT5" s="790"/>
      <c r="BU5" s="790"/>
      <c r="BV5" s="790"/>
      <c r="BW5" s="790"/>
      <c r="BX5" s="790"/>
      <c r="BY5" s="790"/>
      <c r="BZ5" s="790"/>
      <c r="CA5" s="790"/>
      <c r="CB5" s="790"/>
      <c r="CC5" s="790"/>
      <c r="CD5" s="790"/>
      <c r="CE5" s="790"/>
      <c r="CF5" s="790"/>
      <c r="CG5" s="790"/>
      <c r="CH5" s="790"/>
      <c r="CI5" s="790"/>
      <c r="CJ5" s="790"/>
      <c r="CK5" s="790"/>
      <c r="CL5" s="790"/>
      <c r="CM5" s="790"/>
      <c r="CN5" s="790"/>
      <c r="CO5" s="790"/>
      <c r="CP5" s="790"/>
    </row>
    <row r="6" spans="1:194" s="170" customFormat="1" ht="15.75" thickBot="1">
      <c r="A6" s="171"/>
      <c r="B6" s="171"/>
      <c r="C6" s="171"/>
      <c r="D6" s="445"/>
      <c r="E6" s="446"/>
      <c r="F6" s="447"/>
      <c r="G6" s="446"/>
      <c r="H6" s="448"/>
      <c r="I6" s="449"/>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row>
    <row r="7" spans="1:194" s="140" customFormat="1" ht="12.75" customHeight="1" thickBot="1">
      <c r="A7" s="782" t="s">
        <v>16</v>
      </c>
      <c r="B7" s="784" t="s">
        <v>17</v>
      </c>
      <c r="C7" s="786" t="s">
        <v>18</v>
      </c>
      <c r="D7" s="748" t="s">
        <v>19</v>
      </c>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748"/>
      <c r="CG7" s="748"/>
      <c r="CH7" s="748"/>
      <c r="CI7" s="748"/>
      <c r="CJ7" s="748"/>
      <c r="CK7" s="748"/>
      <c r="CL7" s="748"/>
      <c r="CM7" s="748"/>
      <c r="CN7" s="748"/>
      <c r="CO7" s="749"/>
      <c r="CP7" s="709" t="s">
        <v>320</v>
      </c>
      <c r="CQ7" s="710"/>
      <c r="CR7" s="710"/>
      <c r="CS7" s="710" t="s">
        <v>20</v>
      </c>
      <c r="CT7" s="710"/>
      <c r="CU7" s="710"/>
      <c r="CV7" s="710">
        <v>2011</v>
      </c>
      <c r="CW7" s="710"/>
      <c r="CX7" s="710"/>
      <c r="CY7" s="710">
        <v>2012</v>
      </c>
      <c r="CZ7" s="710"/>
      <c r="DA7" s="710"/>
      <c r="DB7" s="710">
        <v>2013</v>
      </c>
      <c r="DC7" s="710">
        <v>2013</v>
      </c>
      <c r="DD7" s="710"/>
      <c r="DE7" s="710">
        <v>2014</v>
      </c>
      <c r="DF7" s="710"/>
      <c r="DG7" s="710"/>
      <c r="DH7" s="710">
        <v>2015</v>
      </c>
      <c r="DI7" s="710"/>
      <c r="DJ7" s="710"/>
      <c r="DK7" s="710"/>
      <c r="DL7" s="710"/>
      <c r="DM7" s="710"/>
      <c r="DN7" s="710"/>
      <c r="DO7" s="710"/>
      <c r="DP7" s="710"/>
      <c r="DQ7" s="710">
        <v>2016</v>
      </c>
      <c r="DR7" s="710"/>
      <c r="DS7" s="710"/>
      <c r="DT7" s="710"/>
      <c r="DU7" s="710"/>
      <c r="DV7" s="710"/>
      <c r="DW7" s="710"/>
      <c r="DX7" s="710"/>
      <c r="DY7" s="710"/>
      <c r="DZ7" s="710">
        <v>2017</v>
      </c>
      <c r="EA7" s="710"/>
      <c r="EB7" s="710"/>
      <c r="EC7" s="710"/>
      <c r="ED7" s="710"/>
      <c r="EE7" s="710"/>
      <c r="EF7" s="710"/>
      <c r="EG7" s="710"/>
      <c r="EH7" s="711"/>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row>
    <row r="8" spans="1:194" s="140" customFormat="1" ht="15" customHeight="1" thickBot="1">
      <c r="A8" s="783"/>
      <c r="B8" s="785"/>
      <c r="C8" s="787"/>
      <c r="D8" s="748">
        <v>2011</v>
      </c>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9"/>
      <c r="AE8" s="747">
        <v>2012</v>
      </c>
      <c r="AF8" s="748"/>
      <c r="AG8" s="748"/>
      <c r="AH8" s="748"/>
      <c r="AI8" s="748"/>
      <c r="AJ8" s="748"/>
      <c r="AK8" s="748"/>
      <c r="AL8" s="748"/>
      <c r="AM8" s="748"/>
      <c r="AN8" s="748"/>
      <c r="AO8" s="748"/>
      <c r="AP8" s="748"/>
      <c r="AQ8" s="748"/>
      <c r="AR8" s="748"/>
      <c r="AS8" s="748"/>
      <c r="AT8" s="748"/>
      <c r="AU8" s="748"/>
      <c r="AV8" s="748"/>
      <c r="AW8" s="748"/>
      <c r="AX8" s="748"/>
      <c r="AY8" s="748"/>
      <c r="AZ8" s="748"/>
      <c r="BA8" s="748"/>
      <c r="BB8" s="748"/>
      <c r="BC8" s="748"/>
      <c r="BD8" s="748"/>
      <c r="BE8" s="749"/>
      <c r="BF8" s="747">
        <v>2013</v>
      </c>
      <c r="BG8" s="748"/>
      <c r="BH8" s="748"/>
      <c r="BI8" s="748"/>
      <c r="BJ8" s="748"/>
      <c r="BK8" s="748"/>
      <c r="BL8" s="748"/>
      <c r="BM8" s="748"/>
      <c r="BN8" s="748"/>
      <c r="BO8" s="748"/>
      <c r="BP8" s="748"/>
      <c r="BQ8" s="748"/>
      <c r="BR8" s="748"/>
      <c r="BS8" s="748"/>
      <c r="BT8" s="748"/>
      <c r="BU8" s="748"/>
      <c r="BV8" s="748"/>
      <c r="BW8" s="748"/>
      <c r="BX8" s="748"/>
      <c r="BY8" s="748"/>
      <c r="BZ8" s="748"/>
      <c r="CA8" s="748"/>
      <c r="CB8" s="748"/>
      <c r="CC8" s="748"/>
      <c r="CD8" s="748"/>
      <c r="CE8" s="748"/>
      <c r="CF8" s="749"/>
      <c r="CG8" s="747">
        <v>2014</v>
      </c>
      <c r="CH8" s="748"/>
      <c r="CI8" s="748"/>
      <c r="CJ8" s="748"/>
      <c r="CK8" s="748"/>
      <c r="CL8" s="748"/>
      <c r="CM8" s="748"/>
      <c r="CN8" s="748"/>
      <c r="CO8" s="749"/>
      <c r="CP8" s="203">
        <v>2015</v>
      </c>
      <c r="CQ8" s="129">
        <v>2016</v>
      </c>
      <c r="CR8" s="129">
        <v>2017</v>
      </c>
      <c r="CS8" s="129">
        <v>2015</v>
      </c>
      <c r="CT8" s="129">
        <v>2016</v>
      </c>
      <c r="CU8" s="129">
        <v>2017</v>
      </c>
      <c r="CV8" s="129" t="s">
        <v>171</v>
      </c>
      <c r="CW8" s="129" t="s">
        <v>174</v>
      </c>
      <c r="CX8" s="129" t="s">
        <v>173</v>
      </c>
      <c r="CY8" s="129" t="s">
        <v>171</v>
      </c>
      <c r="CZ8" s="129" t="s">
        <v>174</v>
      </c>
      <c r="DA8" s="129" t="s">
        <v>173</v>
      </c>
      <c r="DB8" s="129" t="s">
        <v>171</v>
      </c>
      <c r="DC8" s="129" t="s">
        <v>174</v>
      </c>
      <c r="DD8" s="129" t="s">
        <v>173</v>
      </c>
      <c r="DE8" s="129" t="s">
        <v>171</v>
      </c>
      <c r="DF8" s="129" t="s">
        <v>174</v>
      </c>
      <c r="DG8" s="129" t="s">
        <v>173</v>
      </c>
      <c r="DH8" s="713" t="s">
        <v>171</v>
      </c>
      <c r="DI8" s="713"/>
      <c r="DJ8" s="713"/>
      <c r="DK8" s="713" t="s">
        <v>172</v>
      </c>
      <c r="DL8" s="713"/>
      <c r="DM8" s="713"/>
      <c r="DN8" s="713" t="s">
        <v>173</v>
      </c>
      <c r="DO8" s="713"/>
      <c r="DP8" s="713"/>
      <c r="DQ8" s="713" t="s">
        <v>171</v>
      </c>
      <c r="DR8" s="713"/>
      <c r="DS8" s="713"/>
      <c r="DT8" s="713" t="s">
        <v>174</v>
      </c>
      <c r="DU8" s="713"/>
      <c r="DV8" s="713"/>
      <c r="DW8" s="713" t="s">
        <v>172</v>
      </c>
      <c r="DX8" s="713"/>
      <c r="DY8" s="713"/>
      <c r="DZ8" s="713" t="s">
        <v>171</v>
      </c>
      <c r="EA8" s="713"/>
      <c r="EB8" s="713"/>
      <c r="EC8" s="713" t="s">
        <v>174</v>
      </c>
      <c r="ED8" s="713"/>
      <c r="EE8" s="713"/>
      <c r="EF8" s="713" t="s">
        <v>172</v>
      </c>
      <c r="EG8" s="713"/>
      <c r="EH8" s="716"/>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row>
    <row r="9" spans="1:194" s="140" customFormat="1" ht="32.25" customHeight="1" thickBot="1">
      <c r="A9" s="783"/>
      <c r="B9" s="785"/>
      <c r="C9" s="787"/>
      <c r="D9" s="792" t="s">
        <v>690</v>
      </c>
      <c r="E9" s="793"/>
      <c r="F9" s="794"/>
      <c r="G9" s="728" t="s">
        <v>691</v>
      </c>
      <c r="H9" s="729"/>
      <c r="I9" s="730"/>
      <c r="J9" s="728" t="s">
        <v>692</v>
      </c>
      <c r="K9" s="729"/>
      <c r="L9" s="730"/>
      <c r="M9" s="729" t="s">
        <v>693</v>
      </c>
      <c r="N9" s="729"/>
      <c r="O9" s="730"/>
      <c r="P9" s="728" t="s">
        <v>694</v>
      </c>
      <c r="Q9" s="729"/>
      <c r="R9" s="730"/>
      <c r="S9" s="728" t="s">
        <v>695</v>
      </c>
      <c r="T9" s="729"/>
      <c r="U9" s="729"/>
      <c r="V9" s="728" t="s">
        <v>696</v>
      </c>
      <c r="W9" s="729"/>
      <c r="X9" s="730"/>
      <c r="Y9" s="728" t="s">
        <v>745</v>
      </c>
      <c r="Z9" s="729"/>
      <c r="AA9" s="730"/>
      <c r="AB9" s="788" t="s">
        <v>698</v>
      </c>
      <c r="AC9" s="770"/>
      <c r="AD9" s="771"/>
      <c r="AE9" s="795" t="s">
        <v>690</v>
      </c>
      <c r="AF9" s="796"/>
      <c r="AG9" s="797"/>
      <c r="AH9" s="729" t="s">
        <v>691</v>
      </c>
      <c r="AI9" s="729"/>
      <c r="AJ9" s="729"/>
      <c r="AK9" s="728" t="s">
        <v>692</v>
      </c>
      <c r="AL9" s="729"/>
      <c r="AM9" s="730"/>
      <c r="AN9" s="729" t="s">
        <v>693</v>
      </c>
      <c r="AO9" s="729"/>
      <c r="AP9" s="729"/>
      <c r="AQ9" s="728" t="s">
        <v>694</v>
      </c>
      <c r="AR9" s="729"/>
      <c r="AS9" s="729"/>
      <c r="AT9" s="728" t="s">
        <v>695</v>
      </c>
      <c r="AU9" s="729"/>
      <c r="AV9" s="729"/>
      <c r="AW9" s="728" t="s">
        <v>696</v>
      </c>
      <c r="AX9" s="729"/>
      <c r="AY9" s="730"/>
      <c r="AZ9" s="728" t="s">
        <v>754</v>
      </c>
      <c r="BA9" s="729"/>
      <c r="BB9" s="730"/>
      <c r="BC9" s="788" t="s">
        <v>698</v>
      </c>
      <c r="BD9" s="770"/>
      <c r="BE9" s="789"/>
      <c r="BF9" s="728" t="s">
        <v>690</v>
      </c>
      <c r="BG9" s="729"/>
      <c r="BH9" s="729"/>
      <c r="BI9" s="725" t="s">
        <v>691</v>
      </c>
      <c r="BJ9" s="726"/>
      <c r="BK9" s="727"/>
      <c r="BL9" s="772" t="s">
        <v>692</v>
      </c>
      <c r="BM9" s="772"/>
      <c r="BN9" s="772"/>
      <c r="BO9" s="778" t="s">
        <v>693</v>
      </c>
      <c r="BP9" s="772"/>
      <c r="BQ9" s="737"/>
      <c r="BR9" s="778" t="s">
        <v>694</v>
      </c>
      <c r="BS9" s="772"/>
      <c r="BT9" s="772"/>
      <c r="BU9" s="725" t="s">
        <v>695</v>
      </c>
      <c r="BV9" s="726"/>
      <c r="BW9" s="727"/>
      <c r="BX9" s="725" t="s">
        <v>746</v>
      </c>
      <c r="BY9" s="726"/>
      <c r="BZ9" s="727"/>
      <c r="CA9" s="725" t="s">
        <v>747</v>
      </c>
      <c r="CB9" s="726"/>
      <c r="CC9" s="727"/>
      <c r="CD9" s="788" t="s">
        <v>698</v>
      </c>
      <c r="CE9" s="770"/>
      <c r="CF9" s="789"/>
      <c r="CG9" s="335" t="s">
        <v>690</v>
      </c>
      <c r="CH9" s="335" t="s">
        <v>691</v>
      </c>
      <c r="CI9" s="336" t="s">
        <v>692</v>
      </c>
      <c r="CJ9" s="336" t="s">
        <v>693</v>
      </c>
      <c r="CK9" s="336" t="s">
        <v>694</v>
      </c>
      <c r="CL9" s="451" t="s">
        <v>695</v>
      </c>
      <c r="CM9" s="451" t="s">
        <v>696</v>
      </c>
      <c r="CN9" s="451" t="s">
        <v>697</v>
      </c>
      <c r="CO9" s="452" t="s">
        <v>698</v>
      </c>
      <c r="CP9" s="306"/>
      <c r="CQ9" s="76"/>
      <c r="CR9" s="76"/>
      <c r="CS9" s="76"/>
      <c r="CT9" s="76"/>
      <c r="CU9" s="76"/>
      <c r="CV9" s="76"/>
      <c r="CW9" s="76" t="s">
        <v>172</v>
      </c>
      <c r="CX9" s="76"/>
      <c r="CY9" s="76"/>
      <c r="CZ9" s="76" t="s">
        <v>172</v>
      </c>
      <c r="DA9" s="76"/>
      <c r="DB9" s="76"/>
      <c r="DC9" s="76" t="s">
        <v>172</v>
      </c>
      <c r="DD9" s="76"/>
      <c r="DE9" s="76"/>
      <c r="DF9" s="76" t="s">
        <v>172</v>
      </c>
      <c r="DG9" s="76"/>
      <c r="DH9" s="76" t="s">
        <v>321</v>
      </c>
      <c r="DI9" s="76" t="s">
        <v>321</v>
      </c>
      <c r="DJ9" s="76" t="s">
        <v>321</v>
      </c>
      <c r="DK9" s="76" t="s">
        <v>321</v>
      </c>
      <c r="DL9" s="76" t="s">
        <v>321</v>
      </c>
      <c r="DM9" s="76" t="s">
        <v>321</v>
      </c>
      <c r="DN9" s="76" t="s">
        <v>321</v>
      </c>
      <c r="DO9" s="76" t="s">
        <v>321</v>
      </c>
      <c r="DP9" s="76" t="s">
        <v>321</v>
      </c>
      <c r="DQ9" s="76" t="s">
        <v>321</v>
      </c>
      <c r="DR9" s="76" t="s">
        <v>321</v>
      </c>
      <c r="DS9" s="76" t="s">
        <v>321</v>
      </c>
      <c r="DT9" s="76" t="s">
        <v>321</v>
      </c>
      <c r="DU9" s="76" t="s">
        <v>321</v>
      </c>
      <c r="DV9" s="76" t="s">
        <v>321</v>
      </c>
      <c r="DW9" s="76" t="s">
        <v>321</v>
      </c>
      <c r="DX9" s="76" t="s">
        <v>321</v>
      </c>
      <c r="DY9" s="76" t="s">
        <v>321</v>
      </c>
      <c r="DZ9" s="76" t="s">
        <v>322</v>
      </c>
      <c r="EA9" s="76" t="s">
        <v>322</v>
      </c>
      <c r="EB9" s="76" t="s">
        <v>322</v>
      </c>
      <c r="EC9" s="76" t="s">
        <v>322</v>
      </c>
      <c r="ED9" s="76" t="s">
        <v>322</v>
      </c>
      <c r="EE9" s="76" t="s">
        <v>322</v>
      </c>
      <c r="EF9" s="76" t="s">
        <v>322</v>
      </c>
      <c r="EG9" s="76" t="s">
        <v>322</v>
      </c>
      <c r="EH9" s="77" t="s">
        <v>322</v>
      </c>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row>
    <row r="10" spans="1:194" s="140" customFormat="1" ht="20.25" customHeight="1" thickBot="1">
      <c r="A10" s="783"/>
      <c r="B10" s="785"/>
      <c r="C10" s="787"/>
      <c r="D10" s="454" t="s">
        <v>739</v>
      </c>
      <c r="E10" s="399" t="s">
        <v>740</v>
      </c>
      <c r="F10" s="397" t="s">
        <v>741</v>
      </c>
      <c r="G10" s="398" t="s">
        <v>739</v>
      </c>
      <c r="H10" s="399" t="s">
        <v>740</v>
      </c>
      <c r="I10" s="453" t="s">
        <v>741</v>
      </c>
      <c r="J10" s="398" t="s">
        <v>739</v>
      </c>
      <c r="K10" s="399" t="s">
        <v>740</v>
      </c>
      <c r="L10" s="397" t="s">
        <v>741</v>
      </c>
      <c r="M10" s="454" t="s">
        <v>739</v>
      </c>
      <c r="N10" s="399" t="s">
        <v>740</v>
      </c>
      <c r="O10" s="397" t="s">
        <v>741</v>
      </c>
      <c r="P10" s="398" t="s">
        <v>739</v>
      </c>
      <c r="Q10" s="399" t="s">
        <v>740</v>
      </c>
      <c r="R10" s="397" t="s">
        <v>741</v>
      </c>
      <c r="S10" s="398" t="s">
        <v>739</v>
      </c>
      <c r="T10" s="399" t="s">
        <v>740</v>
      </c>
      <c r="U10" s="453" t="s">
        <v>741</v>
      </c>
      <c r="V10" s="398" t="s">
        <v>739</v>
      </c>
      <c r="W10" s="399" t="s">
        <v>740</v>
      </c>
      <c r="X10" s="397" t="s">
        <v>741</v>
      </c>
      <c r="Y10" s="398" t="s">
        <v>739</v>
      </c>
      <c r="Z10" s="399" t="s">
        <v>740</v>
      </c>
      <c r="AA10" s="397" t="s">
        <v>741</v>
      </c>
      <c r="AB10" s="455" t="s">
        <v>739</v>
      </c>
      <c r="AC10" s="456" t="s">
        <v>740</v>
      </c>
      <c r="AD10" s="457" t="s">
        <v>741</v>
      </c>
      <c r="AE10" s="398" t="s">
        <v>739</v>
      </c>
      <c r="AF10" s="399" t="s">
        <v>740</v>
      </c>
      <c r="AG10" s="397" t="s">
        <v>741</v>
      </c>
      <c r="AH10" s="398" t="s">
        <v>739</v>
      </c>
      <c r="AI10" s="399" t="s">
        <v>740</v>
      </c>
      <c r="AJ10" s="397" t="s">
        <v>741</v>
      </c>
      <c r="AK10" s="398" t="s">
        <v>739</v>
      </c>
      <c r="AL10" s="399" t="s">
        <v>740</v>
      </c>
      <c r="AM10" s="397" t="s">
        <v>741</v>
      </c>
      <c r="AN10" s="398" t="s">
        <v>739</v>
      </c>
      <c r="AO10" s="399" t="s">
        <v>740</v>
      </c>
      <c r="AP10" s="397" t="s">
        <v>741</v>
      </c>
      <c r="AQ10" s="398" t="s">
        <v>739</v>
      </c>
      <c r="AR10" s="399" t="s">
        <v>740</v>
      </c>
      <c r="AS10" s="453" t="s">
        <v>741</v>
      </c>
      <c r="AT10" s="398" t="s">
        <v>739</v>
      </c>
      <c r="AU10" s="399" t="s">
        <v>740</v>
      </c>
      <c r="AV10" s="453" t="s">
        <v>741</v>
      </c>
      <c r="AW10" s="398" t="s">
        <v>739</v>
      </c>
      <c r="AX10" s="399" t="s">
        <v>740</v>
      </c>
      <c r="AY10" s="453" t="s">
        <v>741</v>
      </c>
      <c r="AZ10" s="398" t="s">
        <v>739</v>
      </c>
      <c r="BA10" s="399" t="s">
        <v>740</v>
      </c>
      <c r="BB10" s="453" t="s">
        <v>741</v>
      </c>
      <c r="BC10" s="455" t="s">
        <v>739</v>
      </c>
      <c r="BD10" s="456" t="s">
        <v>740</v>
      </c>
      <c r="BE10" s="458" t="s">
        <v>741</v>
      </c>
      <c r="BF10" s="398" t="s">
        <v>739</v>
      </c>
      <c r="BG10" s="399" t="s">
        <v>740</v>
      </c>
      <c r="BH10" s="453" t="s">
        <v>741</v>
      </c>
      <c r="BI10" s="398" t="s">
        <v>739</v>
      </c>
      <c r="BJ10" s="399" t="s">
        <v>740</v>
      </c>
      <c r="BK10" s="453" t="s">
        <v>741</v>
      </c>
      <c r="BL10" s="398" t="s">
        <v>739</v>
      </c>
      <c r="BM10" s="399" t="s">
        <v>740</v>
      </c>
      <c r="BN10" s="453" t="s">
        <v>741</v>
      </c>
      <c r="BO10" s="398" t="s">
        <v>739</v>
      </c>
      <c r="BP10" s="399" t="s">
        <v>740</v>
      </c>
      <c r="BQ10" s="459" t="s">
        <v>741</v>
      </c>
      <c r="BR10" s="454" t="s">
        <v>739</v>
      </c>
      <c r="BS10" s="399" t="s">
        <v>740</v>
      </c>
      <c r="BT10" s="453" t="s">
        <v>741</v>
      </c>
      <c r="BU10" s="398" t="s">
        <v>739</v>
      </c>
      <c r="BV10" s="399" t="s">
        <v>740</v>
      </c>
      <c r="BW10" s="453" t="s">
        <v>741</v>
      </c>
      <c r="BX10" s="398" t="s">
        <v>739</v>
      </c>
      <c r="BY10" s="399" t="s">
        <v>740</v>
      </c>
      <c r="BZ10" s="453" t="s">
        <v>741</v>
      </c>
      <c r="CA10" s="398" t="s">
        <v>739</v>
      </c>
      <c r="CB10" s="399" t="s">
        <v>740</v>
      </c>
      <c r="CC10" s="453" t="s">
        <v>741</v>
      </c>
      <c r="CD10" s="460" t="s">
        <v>739</v>
      </c>
      <c r="CE10" s="460" t="s">
        <v>740</v>
      </c>
      <c r="CF10" s="461" t="s">
        <v>741</v>
      </c>
      <c r="CG10" s="399" t="s">
        <v>739</v>
      </c>
      <c r="CH10" s="399" t="s">
        <v>739</v>
      </c>
      <c r="CI10" s="399" t="s">
        <v>739</v>
      </c>
      <c r="CJ10" s="399" t="s">
        <v>739</v>
      </c>
      <c r="CK10" s="399" t="s">
        <v>739</v>
      </c>
      <c r="CL10" s="399" t="s">
        <v>739</v>
      </c>
      <c r="CM10" s="399" t="s">
        <v>739</v>
      </c>
      <c r="CN10" s="399" t="s">
        <v>739</v>
      </c>
      <c r="CO10" s="460" t="s">
        <v>740</v>
      </c>
      <c r="CP10" s="26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row>
    <row r="11" spans="1:194" ht="36">
      <c r="A11" s="625" t="s">
        <v>323</v>
      </c>
      <c r="B11" s="108" t="s">
        <v>427</v>
      </c>
      <c r="C11" s="626" t="s">
        <v>360</v>
      </c>
      <c r="D11" s="621">
        <v>66</v>
      </c>
      <c r="E11" s="462">
        <v>43</v>
      </c>
      <c r="F11" s="314">
        <f>+E11*100/D11</f>
        <v>65.151515151515156</v>
      </c>
      <c r="G11" s="463">
        <v>51</v>
      </c>
      <c r="H11" s="464">
        <v>50</v>
      </c>
      <c r="I11" s="319">
        <f>+H11*100/G11</f>
        <v>98.039215686274517</v>
      </c>
      <c r="J11" s="465">
        <v>4</v>
      </c>
      <c r="K11" s="365">
        <v>1</v>
      </c>
      <c r="L11" s="317">
        <f>+K11*100/J11</f>
        <v>25</v>
      </c>
      <c r="M11" s="365">
        <v>2</v>
      </c>
      <c r="N11" s="366">
        <v>2</v>
      </c>
      <c r="O11" s="317">
        <f>+N11*100/M11</f>
        <v>100</v>
      </c>
      <c r="P11" s="466">
        <v>178</v>
      </c>
      <c r="Q11" s="366">
        <v>61</v>
      </c>
      <c r="R11" s="314">
        <f>+Q11*100/P11</f>
        <v>34.269662921348313</v>
      </c>
      <c r="S11" s="466">
        <v>36</v>
      </c>
      <c r="T11" s="366">
        <v>36</v>
      </c>
      <c r="U11" s="467">
        <f>+T11*100/S11</f>
        <v>100</v>
      </c>
      <c r="V11" s="466">
        <v>15</v>
      </c>
      <c r="W11" s="366">
        <v>13</v>
      </c>
      <c r="X11" s="314">
        <f>+W11*100/V11</f>
        <v>86.666666666666671</v>
      </c>
      <c r="Y11" s="466">
        <v>8</v>
      </c>
      <c r="Z11" s="366">
        <v>9</v>
      </c>
      <c r="AA11" s="317">
        <f>+Z11*100/Y11</f>
        <v>112.5</v>
      </c>
      <c r="AB11" s="348">
        <f>+D11+G11+J11+M11+P11+S11+V11+Y11</f>
        <v>360</v>
      </c>
      <c r="AC11" s="349">
        <f>+E11+H11+K11+N11+Q11+T11+W11+Z11</f>
        <v>215</v>
      </c>
      <c r="AD11" s="350">
        <f>+AC11*100/AB11</f>
        <v>59.722222222222221</v>
      </c>
      <c r="AE11" s="468">
        <v>51</v>
      </c>
      <c r="AF11" s="469">
        <v>48</v>
      </c>
      <c r="AG11" s="317">
        <f>+AF11*100/AE11</f>
        <v>94.117647058823536</v>
      </c>
      <c r="AH11" s="469">
        <v>12</v>
      </c>
      <c r="AI11" s="462">
        <v>12</v>
      </c>
      <c r="AJ11" s="467">
        <f>+AI11*100/AH11</f>
        <v>100</v>
      </c>
      <c r="AK11" s="463">
        <v>6</v>
      </c>
      <c r="AL11" s="462">
        <v>6</v>
      </c>
      <c r="AM11" s="314">
        <f>+AL11*100/AK11</f>
        <v>100</v>
      </c>
      <c r="AN11" s="469">
        <v>6</v>
      </c>
      <c r="AO11" s="462">
        <v>6</v>
      </c>
      <c r="AP11" s="467">
        <f>+AO11*100/AN11</f>
        <v>100</v>
      </c>
      <c r="AQ11" s="463">
        <v>70</v>
      </c>
      <c r="AR11" s="470">
        <v>13</v>
      </c>
      <c r="AS11" s="471">
        <f>+AR11*100/AQ11</f>
        <v>18.571428571428573</v>
      </c>
      <c r="AT11" s="463">
        <v>36</v>
      </c>
      <c r="AU11" s="470">
        <v>36</v>
      </c>
      <c r="AV11" s="471">
        <f>+AU11*100/AT11</f>
        <v>100</v>
      </c>
      <c r="AW11" s="463">
        <v>6</v>
      </c>
      <c r="AX11" s="470">
        <v>6</v>
      </c>
      <c r="AY11" s="471">
        <f>+AX11*100/AW11</f>
        <v>100</v>
      </c>
      <c r="AZ11" s="463">
        <v>15</v>
      </c>
      <c r="BA11" s="470">
        <v>15</v>
      </c>
      <c r="BB11" s="471">
        <f>+BA11*100/AZ11</f>
        <v>100</v>
      </c>
      <c r="BC11" s="348">
        <f>+AE11+AH11+AK11+AN11+AQ11+AT11+AW11+AZ11</f>
        <v>202</v>
      </c>
      <c r="BD11" s="349">
        <f>+AF11+AI11+AL11+AO11+AR11+AU11+AX11+BA11</f>
        <v>142</v>
      </c>
      <c r="BE11" s="472">
        <f>+BD11*100/BC11</f>
        <v>70.297029702970292</v>
      </c>
      <c r="BF11" s="473">
        <v>78</v>
      </c>
      <c r="BG11" s="470">
        <v>45</v>
      </c>
      <c r="BH11" s="474">
        <f>BG11*100/BF11</f>
        <v>57.692307692307693</v>
      </c>
      <c r="BI11" s="475">
        <v>18</v>
      </c>
      <c r="BJ11" s="462"/>
      <c r="BK11" s="314">
        <f>BJ11*100/BI11</f>
        <v>0</v>
      </c>
      <c r="BL11" s="476">
        <v>14</v>
      </c>
      <c r="BM11" s="477">
        <v>14</v>
      </c>
      <c r="BN11" s="478">
        <f>BM11*100/BL11</f>
        <v>100</v>
      </c>
      <c r="BO11" s="479">
        <v>14</v>
      </c>
      <c r="BP11" s="477">
        <v>14</v>
      </c>
      <c r="BQ11" s="480">
        <f>BP11*100/BO11</f>
        <v>100</v>
      </c>
      <c r="BR11" s="476">
        <v>30</v>
      </c>
      <c r="BS11" s="481">
        <v>18</v>
      </c>
      <c r="BT11" s="474">
        <f>BS11*100/BR11</f>
        <v>60</v>
      </c>
      <c r="BU11" s="475">
        <v>12</v>
      </c>
      <c r="BV11" s="470">
        <v>12</v>
      </c>
      <c r="BW11" s="474">
        <f>BV11*100/BU11</f>
        <v>100</v>
      </c>
      <c r="BX11" s="475">
        <v>18</v>
      </c>
      <c r="BY11" s="470">
        <v>17</v>
      </c>
      <c r="BZ11" s="474">
        <v>94.444444444444443</v>
      </c>
      <c r="CA11" s="475">
        <v>164</v>
      </c>
      <c r="CB11" s="470">
        <v>328</v>
      </c>
      <c r="CC11" s="474">
        <v>200</v>
      </c>
      <c r="CD11" s="349">
        <f>+BF11+BI11+BL11+BO11+BR11+BU11</f>
        <v>166</v>
      </c>
      <c r="CE11" s="349">
        <f>+BG11+BJ11+BM11+BP11+BS11+BV11</f>
        <v>103</v>
      </c>
      <c r="CF11" s="472">
        <f>+CE11*100/CD11</f>
        <v>62.048192771084338</v>
      </c>
      <c r="CG11" s="475">
        <v>0</v>
      </c>
      <c r="CH11" s="462"/>
      <c r="CI11" s="470">
        <v>14</v>
      </c>
      <c r="CJ11" s="470">
        <v>24</v>
      </c>
      <c r="CK11" s="470">
        <v>18</v>
      </c>
      <c r="CL11" s="470">
        <v>0</v>
      </c>
      <c r="CM11" s="470">
        <v>0</v>
      </c>
      <c r="CN11" s="470">
        <v>0</v>
      </c>
      <c r="CO11" s="482">
        <f>SUM(CG11:CN11)</f>
        <v>56</v>
      </c>
    </row>
    <row r="12" spans="1:194" ht="27">
      <c r="A12" s="625" t="s">
        <v>323</v>
      </c>
      <c r="B12" s="108" t="s">
        <v>428</v>
      </c>
      <c r="C12" s="626" t="s">
        <v>361</v>
      </c>
      <c r="D12" s="621">
        <v>5</v>
      </c>
      <c r="E12" s="462">
        <v>4</v>
      </c>
      <c r="F12" s="314">
        <f t="shared" ref="F12:F36" si="0">+E12*100/D12</f>
        <v>80</v>
      </c>
      <c r="G12" s="463"/>
      <c r="H12" s="464"/>
      <c r="I12" s="319">
        <v>0</v>
      </c>
      <c r="J12" s="465"/>
      <c r="K12" s="365"/>
      <c r="L12" s="317">
        <v>0</v>
      </c>
      <c r="M12" s="365"/>
      <c r="N12" s="366"/>
      <c r="O12" s="317">
        <v>0</v>
      </c>
      <c r="P12" s="466"/>
      <c r="Q12" s="462"/>
      <c r="R12" s="314">
        <v>0</v>
      </c>
      <c r="S12" s="463"/>
      <c r="T12" s="366"/>
      <c r="U12" s="467">
        <v>0</v>
      </c>
      <c r="V12" s="466"/>
      <c r="W12" s="366"/>
      <c r="X12" s="314">
        <v>0</v>
      </c>
      <c r="Y12" s="466">
        <v>1</v>
      </c>
      <c r="Z12" s="366">
        <v>1</v>
      </c>
      <c r="AA12" s="317">
        <f t="shared" ref="AA12:AA43" si="1">+Z12*100/Y12</f>
        <v>100</v>
      </c>
      <c r="AB12" s="348">
        <f t="shared" ref="AB12:AB43" si="2">+D12+G12+J12+M12+P12+S12+V12+Y12</f>
        <v>6</v>
      </c>
      <c r="AC12" s="349">
        <f t="shared" ref="AC12:AC43" si="3">+E12+H12+K12+N12+Q12+T12+W12+Z12</f>
        <v>5</v>
      </c>
      <c r="AD12" s="350">
        <f t="shared" ref="AD12:AD43" si="4">+AC12*100/AB12</f>
        <v>83.333333333333329</v>
      </c>
      <c r="AE12" s="468">
        <v>5</v>
      </c>
      <c r="AF12" s="483">
        <v>5</v>
      </c>
      <c r="AG12" s="317">
        <f t="shared" ref="AG12:AG42" si="5">+AF12*100/AE12</f>
        <v>100</v>
      </c>
      <c r="AH12" s="483"/>
      <c r="AI12" s="462"/>
      <c r="AJ12" s="467">
        <v>0</v>
      </c>
      <c r="AK12" s="463"/>
      <c r="AL12" s="462"/>
      <c r="AM12" s="314">
        <v>0</v>
      </c>
      <c r="AN12" s="469"/>
      <c r="AO12" s="462"/>
      <c r="AP12" s="467">
        <v>0</v>
      </c>
      <c r="AQ12" s="463">
        <v>1888</v>
      </c>
      <c r="AR12" s="470">
        <v>1883</v>
      </c>
      <c r="AS12" s="471">
        <f t="shared" ref="AS12:AS43" si="6">+AR12*100/AQ12</f>
        <v>99.735169491525426</v>
      </c>
      <c r="AT12" s="463"/>
      <c r="AU12" s="470">
        <v>0</v>
      </c>
      <c r="AV12" s="471">
        <v>0</v>
      </c>
      <c r="AW12" s="463"/>
      <c r="AX12" s="470">
        <v>0</v>
      </c>
      <c r="AY12" s="471">
        <v>0</v>
      </c>
      <c r="AZ12" s="463">
        <v>3</v>
      </c>
      <c r="BA12" s="470">
        <v>2</v>
      </c>
      <c r="BB12" s="471">
        <f t="shared" ref="BB12:BB43" si="7">+BA12*100/AZ12</f>
        <v>66.666666666666671</v>
      </c>
      <c r="BC12" s="348">
        <f t="shared" ref="BC12:BC43" si="8">+AE12+AH12+AK12+AN12+AQ12+AT12+AW12+AZ12</f>
        <v>1896</v>
      </c>
      <c r="BD12" s="349">
        <f t="shared" ref="BD12:BD43" si="9">+AF12+AI12+AL12+AO12+AR12+AU12+AX12+BA12</f>
        <v>1890</v>
      </c>
      <c r="BE12" s="472">
        <f t="shared" ref="BE12:BE43" si="10">+BD12*100/BC12</f>
        <v>99.683544303797461</v>
      </c>
      <c r="BF12" s="473">
        <v>8</v>
      </c>
      <c r="BG12" s="470">
        <v>6</v>
      </c>
      <c r="BH12" s="474">
        <f t="shared" ref="BH12:BH42" si="11">BG12*100/BF12</f>
        <v>75</v>
      </c>
      <c r="BI12" s="475"/>
      <c r="BJ12" s="462"/>
      <c r="BK12" s="314"/>
      <c r="BL12" s="469"/>
      <c r="BM12" s="462"/>
      <c r="BN12" s="467"/>
      <c r="BO12" s="463"/>
      <c r="BP12" s="462"/>
      <c r="BQ12" s="480">
        <v>0</v>
      </c>
      <c r="BR12" s="469">
        <v>2480</v>
      </c>
      <c r="BS12" s="470">
        <v>2456</v>
      </c>
      <c r="BT12" s="474">
        <f>BS12*100/BR12</f>
        <v>99.032258064516128</v>
      </c>
      <c r="BU12" s="475">
        <v>2</v>
      </c>
      <c r="BV12" s="470">
        <v>2</v>
      </c>
      <c r="BW12" s="474">
        <f t="shared" ref="BW12:BW43" si="12">BV12*100/BU12</f>
        <v>100</v>
      </c>
      <c r="BX12" s="475">
        <v>2</v>
      </c>
      <c r="BY12" s="470">
        <v>1</v>
      </c>
      <c r="BZ12" s="474">
        <v>50</v>
      </c>
      <c r="CA12" s="475">
        <v>2</v>
      </c>
      <c r="CB12" s="470">
        <v>1</v>
      </c>
      <c r="CC12" s="474">
        <v>50</v>
      </c>
      <c r="CD12" s="349">
        <f t="shared" ref="CD12:CD43" si="13">+BF12+BI12+BL12+BO12+BR12+BU12</f>
        <v>2490</v>
      </c>
      <c r="CE12" s="349">
        <f t="shared" ref="CE12:CE43" si="14">+BG12+BJ12+BM12+BP12+BS12+BV12</f>
        <v>2464</v>
      </c>
      <c r="CF12" s="349">
        <f t="shared" ref="CF12:CF43" si="15">+CE12*100/CD12</f>
        <v>98.955823293172685</v>
      </c>
      <c r="CG12" s="475">
        <v>0</v>
      </c>
      <c r="CH12" s="462"/>
      <c r="CI12" s="470">
        <v>0</v>
      </c>
      <c r="CJ12" s="470">
        <v>4</v>
      </c>
      <c r="CK12" s="470">
        <v>4</v>
      </c>
      <c r="CL12" s="470">
        <v>0</v>
      </c>
      <c r="CM12" s="470">
        <v>0</v>
      </c>
      <c r="CN12" s="470">
        <v>0</v>
      </c>
      <c r="CO12" s="482">
        <f t="shared" ref="CO12:CO43" si="16">SUM(CG12:CN12)</f>
        <v>8</v>
      </c>
    </row>
    <row r="13" spans="1:194" ht="27">
      <c r="A13" s="625" t="s">
        <v>429</v>
      </c>
      <c r="B13" s="108" t="s">
        <v>430</v>
      </c>
      <c r="C13" s="626" t="s">
        <v>431</v>
      </c>
      <c r="D13" s="621"/>
      <c r="E13" s="462"/>
      <c r="F13" s="314">
        <v>0</v>
      </c>
      <c r="G13" s="463"/>
      <c r="H13" s="464"/>
      <c r="I13" s="319">
        <v>0</v>
      </c>
      <c r="J13" s="465"/>
      <c r="K13" s="365"/>
      <c r="L13" s="317">
        <v>0</v>
      </c>
      <c r="M13" s="365">
        <v>140</v>
      </c>
      <c r="N13" s="366">
        <v>137</v>
      </c>
      <c r="O13" s="317">
        <f t="shared" ref="O13:O43" si="17">+N13*100/M13</f>
        <v>97.857142857142861</v>
      </c>
      <c r="P13" s="466"/>
      <c r="Q13" s="462"/>
      <c r="R13" s="314">
        <v>0</v>
      </c>
      <c r="S13" s="463">
        <v>336</v>
      </c>
      <c r="T13" s="366">
        <v>327</v>
      </c>
      <c r="U13" s="467">
        <f t="shared" ref="U13:U43" si="18">+T13*100/S13</f>
        <v>97.321428571428569</v>
      </c>
      <c r="V13" s="466"/>
      <c r="W13" s="366"/>
      <c r="X13" s="314">
        <v>0</v>
      </c>
      <c r="Y13" s="466"/>
      <c r="Z13" s="366"/>
      <c r="AA13" s="317">
        <v>0</v>
      </c>
      <c r="AB13" s="348">
        <f t="shared" si="2"/>
        <v>476</v>
      </c>
      <c r="AC13" s="349">
        <f t="shared" si="3"/>
        <v>464</v>
      </c>
      <c r="AD13" s="350">
        <f t="shared" si="4"/>
        <v>97.47899159663865</v>
      </c>
      <c r="AE13" s="468"/>
      <c r="AF13" s="483"/>
      <c r="AG13" s="317">
        <v>0</v>
      </c>
      <c r="AH13" s="483">
        <v>260</v>
      </c>
      <c r="AI13" s="470">
        <v>259</v>
      </c>
      <c r="AJ13" s="467">
        <f t="shared" ref="AJ13:AJ43" si="19">+AI13*100/AH13</f>
        <v>99.615384615384613</v>
      </c>
      <c r="AK13" s="475"/>
      <c r="AL13" s="462"/>
      <c r="AM13" s="314">
        <v>0</v>
      </c>
      <c r="AN13" s="469">
        <v>2213</v>
      </c>
      <c r="AO13" s="462">
        <v>2213</v>
      </c>
      <c r="AP13" s="467">
        <f t="shared" ref="AP13:AP43" si="20">+AO13*100/AN13</f>
        <v>100</v>
      </c>
      <c r="AQ13" s="463"/>
      <c r="AR13" s="462"/>
      <c r="AS13" s="471">
        <v>0</v>
      </c>
      <c r="AT13" s="463"/>
      <c r="AU13" s="462"/>
      <c r="AV13" s="471">
        <v>0</v>
      </c>
      <c r="AW13" s="463"/>
      <c r="AX13" s="462"/>
      <c r="AY13" s="471">
        <v>0</v>
      </c>
      <c r="AZ13" s="463"/>
      <c r="BA13" s="462"/>
      <c r="BB13" s="471">
        <v>0</v>
      </c>
      <c r="BC13" s="348">
        <f t="shared" si="8"/>
        <v>2473</v>
      </c>
      <c r="BD13" s="349">
        <f t="shared" si="9"/>
        <v>2472</v>
      </c>
      <c r="BE13" s="472">
        <f t="shared" si="10"/>
        <v>99.959563283461378</v>
      </c>
      <c r="BF13" s="473"/>
      <c r="BG13" s="462"/>
      <c r="BH13" s="474"/>
      <c r="BI13" s="475">
        <v>48</v>
      </c>
      <c r="BJ13" s="470">
        <v>48</v>
      </c>
      <c r="BK13" s="314"/>
      <c r="BL13" s="469"/>
      <c r="BM13" s="462"/>
      <c r="BN13" s="467"/>
      <c r="BO13" s="463">
        <v>2423</v>
      </c>
      <c r="BP13" s="462">
        <v>2423</v>
      </c>
      <c r="BQ13" s="480">
        <f t="shared" ref="BQ13" si="21">BP13*100/BO13</f>
        <v>100</v>
      </c>
      <c r="BR13" s="469"/>
      <c r="BS13" s="462"/>
      <c r="BT13" s="474"/>
      <c r="BU13" s="475"/>
      <c r="BV13" s="462"/>
      <c r="BW13" s="474"/>
      <c r="BX13" s="475"/>
      <c r="BY13" s="462"/>
      <c r="BZ13" s="474"/>
      <c r="CA13" s="475"/>
      <c r="CB13" s="462"/>
      <c r="CC13" s="474"/>
      <c r="CD13" s="349">
        <f t="shared" si="13"/>
        <v>2471</v>
      </c>
      <c r="CE13" s="349">
        <f t="shared" si="14"/>
        <v>2471</v>
      </c>
      <c r="CF13" s="349">
        <f t="shared" si="15"/>
        <v>100</v>
      </c>
      <c r="CG13" s="463"/>
      <c r="CH13" s="470">
        <v>0</v>
      </c>
      <c r="CI13" s="462">
        <v>400</v>
      </c>
      <c r="CJ13" s="462">
        <v>415</v>
      </c>
      <c r="CK13" s="462">
        <v>76</v>
      </c>
      <c r="CL13" s="462">
        <v>1295</v>
      </c>
      <c r="CM13" s="462"/>
      <c r="CN13" s="462">
        <v>82</v>
      </c>
      <c r="CO13" s="482">
        <f t="shared" si="16"/>
        <v>2268</v>
      </c>
    </row>
    <row r="14" spans="1:194" ht="27">
      <c r="A14" s="625" t="s">
        <v>432</v>
      </c>
      <c r="B14" s="108" t="s">
        <v>433</v>
      </c>
      <c r="C14" s="626" t="s">
        <v>434</v>
      </c>
      <c r="D14" s="621">
        <v>2</v>
      </c>
      <c r="E14" s="462">
        <v>2</v>
      </c>
      <c r="F14" s="314">
        <f t="shared" si="0"/>
        <v>100</v>
      </c>
      <c r="G14" s="463"/>
      <c r="H14" s="464"/>
      <c r="I14" s="319">
        <v>0</v>
      </c>
      <c r="J14" s="465"/>
      <c r="K14" s="365"/>
      <c r="L14" s="317">
        <v>0</v>
      </c>
      <c r="M14" s="365">
        <v>440</v>
      </c>
      <c r="N14" s="366">
        <v>449</v>
      </c>
      <c r="O14" s="317">
        <f t="shared" si="17"/>
        <v>102.04545454545455</v>
      </c>
      <c r="P14" s="466"/>
      <c r="Q14" s="462"/>
      <c r="R14" s="314">
        <v>0</v>
      </c>
      <c r="S14" s="463">
        <v>1556</v>
      </c>
      <c r="T14" s="366">
        <v>15136</v>
      </c>
      <c r="U14" s="467">
        <f t="shared" si="18"/>
        <v>972.75064267352184</v>
      </c>
      <c r="V14" s="466"/>
      <c r="W14" s="366"/>
      <c r="X14" s="314">
        <v>0</v>
      </c>
      <c r="Y14" s="466"/>
      <c r="Z14" s="366"/>
      <c r="AA14" s="317">
        <v>0</v>
      </c>
      <c r="AB14" s="348">
        <f t="shared" si="2"/>
        <v>1998</v>
      </c>
      <c r="AC14" s="349">
        <f t="shared" si="3"/>
        <v>15587</v>
      </c>
      <c r="AD14" s="350">
        <f t="shared" si="4"/>
        <v>780.13013013013017</v>
      </c>
      <c r="AE14" s="468"/>
      <c r="AF14" s="469"/>
      <c r="AG14" s="317">
        <v>0</v>
      </c>
      <c r="AH14" s="469"/>
      <c r="AI14" s="462">
        <v>0</v>
      </c>
      <c r="AJ14" s="467">
        <v>0</v>
      </c>
      <c r="AK14" s="463"/>
      <c r="AL14" s="462"/>
      <c r="AM14" s="314">
        <v>0</v>
      </c>
      <c r="AN14" s="469"/>
      <c r="AO14" s="462"/>
      <c r="AP14" s="467">
        <v>0</v>
      </c>
      <c r="AQ14" s="463"/>
      <c r="AR14" s="462"/>
      <c r="AS14" s="471">
        <v>0</v>
      </c>
      <c r="AT14" s="463"/>
      <c r="AU14" s="462"/>
      <c r="AV14" s="471">
        <v>0</v>
      </c>
      <c r="AW14" s="463"/>
      <c r="AX14" s="462"/>
      <c r="AY14" s="471">
        <v>0</v>
      </c>
      <c r="AZ14" s="463"/>
      <c r="BA14" s="462"/>
      <c r="BB14" s="471">
        <v>0</v>
      </c>
      <c r="BC14" s="348">
        <f t="shared" si="8"/>
        <v>0</v>
      </c>
      <c r="BD14" s="349">
        <f t="shared" si="9"/>
        <v>0</v>
      </c>
      <c r="BE14" s="472">
        <v>0</v>
      </c>
      <c r="BF14" s="473"/>
      <c r="BG14" s="462"/>
      <c r="BH14" s="474"/>
      <c r="BI14" s="475"/>
      <c r="BJ14" s="462">
        <v>0</v>
      </c>
      <c r="BK14" s="314"/>
      <c r="BL14" s="469"/>
      <c r="BM14" s="462"/>
      <c r="BN14" s="467"/>
      <c r="BO14" s="463"/>
      <c r="BP14" s="462"/>
      <c r="BQ14" s="480">
        <v>0</v>
      </c>
      <c r="BR14" s="469"/>
      <c r="BS14" s="462"/>
      <c r="BT14" s="474"/>
      <c r="BU14" s="475"/>
      <c r="BV14" s="462"/>
      <c r="BW14" s="474"/>
      <c r="BX14" s="475"/>
      <c r="BY14" s="462"/>
      <c r="BZ14" s="474"/>
      <c r="CA14" s="475"/>
      <c r="CB14" s="462"/>
      <c r="CC14" s="474"/>
      <c r="CD14" s="349">
        <f t="shared" si="13"/>
        <v>0</v>
      </c>
      <c r="CE14" s="349">
        <f t="shared" si="14"/>
        <v>0</v>
      </c>
      <c r="CF14" s="349">
        <v>0</v>
      </c>
      <c r="CG14" s="463"/>
      <c r="CH14" s="462">
        <v>15600</v>
      </c>
      <c r="CI14" s="462">
        <v>2560</v>
      </c>
      <c r="CJ14" s="462">
        <v>3412</v>
      </c>
      <c r="CK14" s="462">
        <v>25497</v>
      </c>
      <c r="CL14" s="462">
        <v>17051</v>
      </c>
      <c r="CM14" s="462">
        <v>4290</v>
      </c>
      <c r="CN14" s="462">
        <v>19550</v>
      </c>
      <c r="CO14" s="482">
        <f t="shared" si="16"/>
        <v>87960</v>
      </c>
    </row>
    <row r="15" spans="1:194" ht="54">
      <c r="A15" s="625" t="s">
        <v>435</v>
      </c>
      <c r="B15" s="108" t="s">
        <v>436</v>
      </c>
      <c r="C15" s="626" t="s">
        <v>437</v>
      </c>
      <c r="D15" s="621"/>
      <c r="E15" s="462"/>
      <c r="F15" s="314">
        <v>0</v>
      </c>
      <c r="G15" s="463"/>
      <c r="H15" s="464"/>
      <c r="I15" s="319">
        <v>0</v>
      </c>
      <c r="J15" s="465"/>
      <c r="K15" s="365"/>
      <c r="L15" s="317">
        <v>0</v>
      </c>
      <c r="M15" s="365">
        <v>32</v>
      </c>
      <c r="N15" s="366">
        <v>21</v>
      </c>
      <c r="O15" s="317">
        <f t="shared" si="17"/>
        <v>65.625</v>
      </c>
      <c r="P15" s="466"/>
      <c r="Q15" s="462"/>
      <c r="R15" s="314">
        <v>0</v>
      </c>
      <c r="S15" s="463">
        <v>420</v>
      </c>
      <c r="T15" s="366">
        <v>416</v>
      </c>
      <c r="U15" s="467">
        <f t="shared" si="18"/>
        <v>99.047619047619051</v>
      </c>
      <c r="V15" s="466"/>
      <c r="W15" s="366"/>
      <c r="X15" s="314">
        <v>0</v>
      </c>
      <c r="Y15" s="466"/>
      <c r="Z15" s="366"/>
      <c r="AA15" s="317">
        <v>0</v>
      </c>
      <c r="AB15" s="348">
        <f t="shared" si="2"/>
        <v>452</v>
      </c>
      <c r="AC15" s="349">
        <f t="shared" si="3"/>
        <v>437</v>
      </c>
      <c r="AD15" s="350">
        <f t="shared" si="4"/>
        <v>96.681415929203538</v>
      </c>
      <c r="AE15" s="468"/>
      <c r="AF15" s="483"/>
      <c r="AG15" s="317">
        <v>0</v>
      </c>
      <c r="AH15" s="483"/>
      <c r="AI15" s="470">
        <v>0</v>
      </c>
      <c r="AJ15" s="467">
        <v>0</v>
      </c>
      <c r="AK15" s="475"/>
      <c r="AL15" s="462"/>
      <c r="AM15" s="314">
        <v>0</v>
      </c>
      <c r="AN15" s="469">
        <v>31</v>
      </c>
      <c r="AO15" s="462">
        <v>31</v>
      </c>
      <c r="AP15" s="467">
        <f t="shared" si="20"/>
        <v>100</v>
      </c>
      <c r="AQ15" s="463"/>
      <c r="AR15" s="462"/>
      <c r="AS15" s="471">
        <v>0</v>
      </c>
      <c r="AT15" s="463"/>
      <c r="AU15" s="462"/>
      <c r="AV15" s="471">
        <v>0</v>
      </c>
      <c r="AW15" s="463"/>
      <c r="AX15" s="462"/>
      <c r="AY15" s="471">
        <v>0</v>
      </c>
      <c r="AZ15" s="463"/>
      <c r="BA15" s="462"/>
      <c r="BB15" s="471">
        <v>0</v>
      </c>
      <c r="BC15" s="348">
        <f t="shared" si="8"/>
        <v>31</v>
      </c>
      <c r="BD15" s="349">
        <f t="shared" si="9"/>
        <v>31</v>
      </c>
      <c r="BE15" s="472">
        <f t="shared" si="10"/>
        <v>100</v>
      </c>
      <c r="BF15" s="473"/>
      <c r="BG15" s="462"/>
      <c r="BH15" s="474"/>
      <c r="BI15" s="475"/>
      <c r="BJ15" s="470">
        <v>0</v>
      </c>
      <c r="BK15" s="314"/>
      <c r="BL15" s="469"/>
      <c r="BM15" s="462"/>
      <c r="BN15" s="467"/>
      <c r="BO15" s="463"/>
      <c r="BP15" s="462"/>
      <c r="BQ15" s="480"/>
      <c r="BR15" s="469"/>
      <c r="BS15" s="462"/>
      <c r="BT15" s="474"/>
      <c r="BU15" s="475"/>
      <c r="BV15" s="462"/>
      <c r="BW15" s="474"/>
      <c r="BX15" s="475"/>
      <c r="BY15" s="462"/>
      <c r="BZ15" s="474"/>
      <c r="CA15" s="475"/>
      <c r="CB15" s="462"/>
      <c r="CC15" s="474"/>
      <c r="CD15" s="349">
        <f t="shared" si="13"/>
        <v>0</v>
      </c>
      <c r="CE15" s="349">
        <f t="shared" si="14"/>
        <v>0</v>
      </c>
      <c r="CF15" s="349">
        <v>0</v>
      </c>
      <c r="CG15" s="463"/>
      <c r="CH15" s="470">
        <v>840</v>
      </c>
      <c r="CI15" s="462"/>
      <c r="CJ15" s="462">
        <v>57</v>
      </c>
      <c r="CK15" s="462">
        <v>696</v>
      </c>
      <c r="CL15" s="462">
        <v>1016</v>
      </c>
      <c r="CM15" s="462">
        <v>240</v>
      </c>
      <c r="CN15" s="462">
        <v>436</v>
      </c>
      <c r="CO15" s="482">
        <f t="shared" si="16"/>
        <v>3285</v>
      </c>
    </row>
    <row r="16" spans="1:194" ht="27">
      <c r="A16" s="625" t="s">
        <v>438</v>
      </c>
      <c r="B16" s="108" t="s">
        <v>439</v>
      </c>
      <c r="C16" s="626" t="s">
        <v>440</v>
      </c>
      <c r="D16" s="621"/>
      <c r="E16" s="462"/>
      <c r="F16" s="314">
        <v>0</v>
      </c>
      <c r="G16" s="463"/>
      <c r="H16" s="464"/>
      <c r="I16" s="319">
        <v>0</v>
      </c>
      <c r="J16" s="465"/>
      <c r="K16" s="365"/>
      <c r="L16" s="317">
        <v>0</v>
      </c>
      <c r="M16" s="365">
        <v>240</v>
      </c>
      <c r="N16" s="366">
        <v>238</v>
      </c>
      <c r="O16" s="317">
        <f t="shared" si="17"/>
        <v>99.166666666666671</v>
      </c>
      <c r="P16" s="466"/>
      <c r="Q16" s="366"/>
      <c r="R16" s="314">
        <v>0</v>
      </c>
      <c r="S16" s="466">
        <v>140</v>
      </c>
      <c r="T16" s="366">
        <v>136</v>
      </c>
      <c r="U16" s="467">
        <f t="shared" si="18"/>
        <v>97.142857142857139</v>
      </c>
      <c r="V16" s="466"/>
      <c r="W16" s="366"/>
      <c r="X16" s="314">
        <v>0</v>
      </c>
      <c r="Y16" s="466"/>
      <c r="Z16" s="366"/>
      <c r="AA16" s="317">
        <v>0</v>
      </c>
      <c r="AB16" s="348">
        <f t="shared" si="2"/>
        <v>380</v>
      </c>
      <c r="AC16" s="349">
        <f t="shared" si="3"/>
        <v>374</v>
      </c>
      <c r="AD16" s="350">
        <f t="shared" si="4"/>
        <v>98.421052631578945</v>
      </c>
      <c r="AE16" s="468"/>
      <c r="AF16" s="483"/>
      <c r="AG16" s="317">
        <v>0</v>
      </c>
      <c r="AH16" s="483"/>
      <c r="AI16" s="470">
        <v>0</v>
      </c>
      <c r="AJ16" s="467">
        <v>0</v>
      </c>
      <c r="AK16" s="475"/>
      <c r="AL16" s="462"/>
      <c r="AM16" s="314">
        <v>0</v>
      </c>
      <c r="AN16" s="469">
        <v>441</v>
      </c>
      <c r="AO16" s="462">
        <v>441</v>
      </c>
      <c r="AP16" s="467">
        <f t="shared" si="20"/>
        <v>100</v>
      </c>
      <c r="AQ16" s="463"/>
      <c r="AR16" s="462"/>
      <c r="AS16" s="471">
        <v>0</v>
      </c>
      <c r="AT16" s="463"/>
      <c r="AU16" s="462"/>
      <c r="AV16" s="471">
        <v>0</v>
      </c>
      <c r="AW16" s="463"/>
      <c r="AX16" s="462"/>
      <c r="AY16" s="471">
        <v>0</v>
      </c>
      <c r="AZ16" s="463"/>
      <c r="BA16" s="462"/>
      <c r="BB16" s="471">
        <v>0</v>
      </c>
      <c r="BC16" s="348">
        <f t="shared" si="8"/>
        <v>441</v>
      </c>
      <c r="BD16" s="349">
        <f t="shared" si="9"/>
        <v>441</v>
      </c>
      <c r="BE16" s="472">
        <f t="shared" si="10"/>
        <v>100</v>
      </c>
      <c r="BF16" s="473"/>
      <c r="BG16" s="462"/>
      <c r="BH16" s="474"/>
      <c r="BI16" s="475"/>
      <c r="BJ16" s="470">
        <v>0</v>
      </c>
      <c r="BK16" s="314"/>
      <c r="BL16" s="469"/>
      <c r="BM16" s="462"/>
      <c r="BN16" s="467"/>
      <c r="BO16" s="463">
        <v>124</v>
      </c>
      <c r="BP16" s="462">
        <v>124</v>
      </c>
      <c r="BQ16" s="480"/>
      <c r="BR16" s="469"/>
      <c r="BS16" s="462"/>
      <c r="BT16" s="474"/>
      <c r="BU16" s="475"/>
      <c r="BV16" s="462"/>
      <c r="BW16" s="474"/>
      <c r="BX16" s="475"/>
      <c r="BY16" s="462"/>
      <c r="BZ16" s="474"/>
      <c r="CA16" s="475"/>
      <c r="CB16" s="462"/>
      <c r="CC16" s="474"/>
      <c r="CD16" s="349">
        <f t="shared" si="13"/>
        <v>124</v>
      </c>
      <c r="CE16" s="349">
        <f t="shared" si="14"/>
        <v>124</v>
      </c>
      <c r="CF16" s="349">
        <f t="shared" si="15"/>
        <v>100</v>
      </c>
      <c r="CG16" s="463">
        <v>3213</v>
      </c>
      <c r="CH16" s="470">
        <v>210</v>
      </c>
      <c r="CI16" s="462">
        <v>293</v>
      </c>
      <c r="CJ16" s="462">
        <v>149</v>
      </c>
      <c r="CK16" s="462">
        <v>211</v>
      </c>
      <c r="CL16" s="462">
        <v>254</v>
      </c>
      <c r="CM16" s="462">
        <v>65</v>
      </c>
      <c r="CN16" s="462">
        <v>105</v>
      </c>
      <c r="CO16" s="482">
        <f t="shared" si="16"/>
        <v>4500</v>
      </c>
    </row>
    <row r="17" spans="1:194" ht="27">
      <c r="A17" s="625" t="s">
        <v>441</v>
      </c>
      <c r="B17" s="108" t="s">
        <v>442</v>
      </c>
      <c r="C17" s="626" t="s">
        <v>437</v>
      </c>
      <c r="D17" s="621"/>
      <c r="E17" s="462"/>
      <c r="F17" s="314">
        <v>0</v>
      </c>
      <c r="G17" s="463"/>
      <c r="H17" s="464"/>
      <c r="I17" s="319">
        <v>0</v>
      </c>
      <c r="J17" s="465"/>
      <c r="K17" s="365"/>
      <c r="L17" s="317">
        <v>0</v>
      </c>
      <c r="M17" s="365"/>
      <c r="N17" s="366"/>
      <c r="O17" s="317">
        <v>0</v>
      </c>
      <c r="P17" s="466"/>
      <c r="Q17" s="366"/>
      <c r="R17" s="314">
        <v>0</v>
      </c>
      <c r="S17" s="466"/>
      <c r="T17" s="366"/>
      <c r="U17" s="467">
        <v>0</v>
      </c>
      <c r="V17" s="466"/>
      <c r="W17" s="366"/>
      <c r="X17" s="314">
        <v>0</v>
      </c>
      <c r="Y17" s="466"/>
      <c r="Z17" s="366"/>
      <c r="AA17" s="317">
        <v>0</v>
      </c>
      <c r="AB17" s="348">
        <f t="shared" si="2"/>
        <v>0</v>
      </c>
      <c r="AC17" s="349">
        <f t="shared" si="3"/>
        <v>0</v>
      </c>
      <c r="AD17" s="350">
        <v>0</v>
      </c>
      <c r="AE17" s="468"/>
      <c r="AF17" s="469"/>
      <c r="AG17" s="317">
        <v>0</v>
      </c>
      <c r="AH17" s="469"/>
      <c r="AI17" s="470">
        <v>0</v>
      </c>
      <c r="AJ17" s="467">
        <v>0</v>
      </c>
      <c r="AK17" s="475"/>
      <c r="AL17" s="462"/>
      <c r="AM17" s="314">
        <v>0</v>
      </c>
      <c r="AN17" s="469"/>
      <c r="AO17" s="462"/>
      <c r="AP17" s="467">
        <v>0</v>
      </c>
      <c r="AQ17" s="463"/>
      <c r="AR17" s="462"/>
      <c r="AS17" s="471">
        <v>0</v>
      </c>
      <c r="AT17" s="463"/>
      <c r="AU17" s="462"/>
      <c r="AV17" s="471">
        <v>0</v>
      </c>
      <c r="AW17" s="463"/>
      <c r="AX17" s="462"/>
      <c r="AY17" s="471">
        <v>0</v>
      </c>
      <c r="AZ17" s="463"/>
      <c r="BA17" s="462"/>
      <c r="BB17" s="471">
        <v>0</v>
      </c>
      <c r="BC17" s="348">
        <f t="shared" si="8"/>
        <v>0</v>
      </c>
      <c r="BD17" s="349">
        <f t="shared" si="9"/>
        <v>0</v>
      </c>
      <c r="BE17" s="472">
        <v>0</v>
      </c>
      <c r="BF17" s="473"/>
      <c r="BG17" s="462"/>
      <c r="BH17" s="474"/>
      <c r="BI17" s="475"/>
      <c r="BJ17" s="470">
        <v>0</v>
      </c>
      <c r="BK17" s="314"/>
      <c r="BL17" s="469"/>
      <c r="BM17" s="462"/>
      <c r="BN17" s="467"/>
      <c r="BO17" s="463"/>
      <c r="BP17" s="462"/>
      <c r="BQ17" s="480"/>
      <c r="BR17" s="469"/>
      <c r="BS17" s="462"/>
      <c r="BT17" s="474"/>
      <c r="BU17" s="475"/>
      <c r="BV17" s="462"/>
      <c r="BW17" s="474"/>
      <c r="BX17" s="475"/>
      <c r="BY17" s="462"/>
      <c r="BZ17" s="474"/>
      <c r="CA17" s="475"/>
      <c r="CB17" s="462"/>
      <c r="CC17" s="474"/>
      <c r="CD17" s="349">
        <f t="shared" si="13"/>
        <v>0</v>
      </c>
      <c r="CE17" s="349">
        <f t="shared" si="14"/>
        <v>0</v>
      </c>
      <c r="CF17" s="349">
        <v>0</v>
      </c>
      <c r="CG17" s="463"/>
      <c r="CH17" s="470">
        <v>50</v>
      </c>
      <c r="CI17" s="462"/>
      <c r="CJ17" s="462"/>
      <c r="CK17" s="462"/>
      <c r="CL17" s="462"/>
      <c r="CM17" s="462"/>
      <c r="CN17" s="462"/>
      <c r="CO17" s="482">
        <f t="shared" si="16"/>
        <v>50</v>
      </c>
    </row>
    <row r="18" spans="1:194" ht="36">
      <c r="A18" s="625" t="s">
        <v>443</v>
      </c>
      <c r="B18" s="108" t="s">
        <v>444</v>
      </c>
      <c r="C18" s="626" t="s">
        <v>437</v>
      </c>
      <c r="D18" s="621"/>
      <c r="E18" s="462"/>
      <c r="F18" s="314">
        <v>0</v>
      </c>
      <c r="G18" s="463"/>
      <c r="H18" s="464"/>
      <c r="I18" s="319">
        <v>0</v>
      </c>
      <c r="J18" s="465"/>
      <c r="K18" s="484"/>
      <c r="L18" s="317">
        <v>0</v>
      </c>
      <c r="M18" s="484">
        <v>63</v>
      </c>
      <c r="N18" s="366">
        <v>63</v>
      </c>
      <c r="O18" s="317">
        <f t="shared" si="17"/>
        <v>100</v>
      </c>
      <c r="P18" s="466"/>
      <c r="Q18" s="366"/>
      <c r="R18" s="314">
        <v>0</v>
      </c>
      <c r="S18" s="466">
        <v>10</v>
      </c>
      <c r="T18" s="366">
        <v>7</v>
      </c>
      <c r="U18" s="467">
        <f t="shared" si="18"/>
        <v>70</v>
      </c>
      <c r="V18" s="466"/>
      <c r="W18" s="366"/>
      <c r="X18" s="314">
        <v>0</v>
      </c>
      <c r="Y18" s="466"/>
      <c r="Z18" s="366"/>
      <c r="AA18" s="317">
        <v>0</v>
      </c>
      <c r="AB18" s="348">
        <f t="shared" si="2"/>
        <v>73</v>
      </c>
      <c r="AC18" s="349">
        <f t="shared" si="3"/>
        <v>70</v>
      </c>
      <c r="AD18" s="350">
        <f t="shared" si="4"/>
        <v>95.890410958904113</v>
      </c>
      <c r="AE18" s="468"/>
      <c r="AF18" s="469"/>
      <c r="AG18" s="317">
        <v>0</v>
      </c>
      <c r="AH18" s="469">
        <v>12</v>
      </c>
      <c r="AI18" s="470">
        <v>12</v>
      </c>
      <c r="AJ18" s="467">
        <f t="shared" si="19"/>
        <v>100</v>
      </c>
      <c r="AK18" s="475"/>
      <c r="AL18" s="485"/>
      <c r="AM18" s="314">
        <v>0</v>
      </c>
      <c r="AN18" s="484">
        <v>158</v>
      </c>
      <c r="AO18" s="462">
        <v>432</v>
      </c>
      <c r="AP18" s="467">
        <f t="shared" si="20"/>
        <v>273.41772151898732</v>
      </c>
      <c r="AQ18" s="463"/>
      <c r="AR18" s="462"/>
      <c r="AS18" s="471">
        <v>0</v>
      </c>
      <c r="AT18" s="463"/>
      <c r="AU18" s="462"/>
      <c r="AV18" s="471">
        <v>0</v>
      </c>
      <c r="AW18" s="463"/>
      <c r="AX18" s="462"/>
      <c r="AY18" s="471">
        <v>0</v>
      </c>
      <c r="AZ18" s="463"/>
      <c r="BA18" s="462"/>
      <c r="BB18" s="471">
        <v>0</v>
      </c>
      <c r="BC18" s="348">
        <f t="shared" si="8"/>
        <v>170</v>
      </c>
      <c r="BD18" s="349">
        <f t="shared" si="9"/>
        <v>444</v>
      </c>
      <c r="BE18" s="472">
        <f t="shared" si="10"/>
        <v>261.1764705882353</v>
      </c>
      <c r="BF18" s="473"/>
      <c r="BG18" s="462"/>
      <c r="BH18" s="474"/>
      <c r="BI18" s="475"/>
      <c r="BJ18" s="470">
        <v>13</v>
      </c>
      <c r="BK18" s="314"/>
      <c r="BL18" s="469"/>
      <c r="BM18" s="485"/>
      <c r="BN18" s="467"/>
      <c r="BO18" s="463">
        <v>452</v>
      </c>
      <c r="BP18" s="462">
        <v>397</v>
      </c>
      <c r="BQ18" s="480"/>
      <c r="BR18" s="469"/>
      <c r="BS18" s="462"/>
      <c r="BT18" s="474"/>
      <c r="BU18" s="475"/>
      <c r="BV18" s="462"/>
      <c r="BW18" s="474"/>
      <c r="BX18" s="475"/>
      <c r="BY18" s="462"/>
      <c r="BZ18" s="474"/>
      <c r="CA18" s="475"/>
      <c r="CB18" s="462"/>
      <c r="CC18" s="474"/>
      <c r="CD18" s="349">
        <f t="shared" si="13"/>
        <v>452</v>
      </c>
      <c r="CE18" s="349">
        <f t="shared" si="14"/>
        <v>410</v>
      </c>
      <c r="CF18" s="349">
        <f t="shared" si="15"/>
        <v>90.707964601769916</v>
      </c>
      <c r="CG18" s="463">
        <v>37</v>
      </c>
      <c r="CH18" s="470">
        <v>0</v>
      </c>
      <c r="CI18" s="462">
        <v>216</v>
      </c>
      <c r="CJ18" s="462">
        <v>422</v>
      </c>
      <c r="CK18" s="462">
        <v>326</v>
      </c>
      <c r="CL18" s="462">
        <v>254</v>
      </c>
      <c r="CM18" s="462">
        <v>89</v>
      </c>
      <c r="CN18" s="462">
        <v>572</v>
      </c>
      <c r="CO18" s="482">
        <f t="shared" si="16"/>
        <v>1916</v>
      </c>
    </row>
    <row r="19" spans="1:194" ht="45">
      <c r="A19" s="625" t="s">
        <v>445</v>
      </c>
      <c r="B19" s="108" t="s">
        <v>446</v>
      </c>
      <c r="C19" s="626" t="s">
        <v>367</v>
      </c>
      <c r="D19" s="621">
        <v>101</v>
      </c>
      <c r="E19" s="462">
        <v>101</v>
      </c>
      <c r="F19" s="314">
        <f t="shared" si="0"/>
        <v>100</v>
      </c>
      <c r="G19" s="463">
        <v>120</v>
      </c>
      <c r="H19" s="464">
        <v>120</v>
      </c>
      <c r="I19" s="319">
        <f t="shared" ref="I19:I43" si="22">+H19*100/G19</f>
        <v>100</v>
      </c>
      <c r="J19" s="465"/>
      <c r="K19" s="365"/>
      <c r="L19" s="317">
        <v>0</v>
      </c>
      <c r="M19" s="365"/>
      <c r="N19" s="366"/>
      <c r="O19" s="317">
        <v>0</v>
      </c>
      <c r="P19" s="466">
        <v>2275</v>
      </c>
      <c r="Q19" s="366">
        <v>1554</v>
      </c>
      <c r="R19" s="314">
        <f t="shared" ref="R19:R43" si="23">+Q19*100/P19</f>
        <v>68.307692307692307</v>
      </c>
      <c r="S19" s="466">
        <v>504</v>
      </c>
      <c r="T19" s="366">
        <v>472</v>
      </c>
      <c r="U19" s="467">
        <f t="shared" si="18"/>
        <v>93.650793650793645</v>
      </c>
      <c r="V19" s="466">
        <v>600</v>
      </c>
      <c r="W19" s="366">
        <v>549</v>
      </c>
      <c r="X19" s="314">
        <f t="shared" ref="X19:X43" si="24">+W19*100/V19</f>
        <v>91.5</v>
      </c>
      <c r="Y19" s="466">
        <v>993</v>
      </c>
      <c r="Z19" s="366">
        <v>993</v>
      </c>
      <c r="AA19" s="317">
        <f t="shared" si="1"/>
        <v>100</v>
      </c>
      <c r="AB19" s="348">
        <f t="shared" si="2"/>
        <v>4593</v>
      </c>
      <c r="AC19" s="349">
        <f t="shared" si="3"/>
        <v>3789</v>
      </c>
      <c r="AD19" s="350">
        <f t="shared" si="4"/>
        <v>82.495101241018943</v>
      </c>
      <c r="AE19" s="468">
        <v>33757</v>
      </c>
      <c r="AF19" s="483">
        <v>30637</v>
      </c>
      <c r="AG19" s="317">
        <f t="shared" si="5"/>
        <v>90.757472524217206</v>
      </c>
      <c r="AH19" s="483">
        <v>940</v>
      </c>
      <c r="AI19" s="470">
        <v>939</v>
      </c>
      <c r="AJ19" s="467">
        <f t="shared" si="19"/>
        <v>99.893617021276597</v>
      </c>
      <c r="AK19" s="475"/>
      <c r="AL19" s="462"/>
      <c r="AM19" s="314">
        <v>0</v>
      </c>
      <c r="AN19" s="469"/>
      <c r="AO19" s="462"/>
      <c r="AP19" s="467">
        <v>0</v>
      </c>
      <c r="AQ19" s="463">
        <v>10657</v>
      </c>
      <c r="AR19" s="462">
        <v>10650</v>
      </c>
      <c r="AS19" s="471">
        <f t="shared" si="6"/>
        <v>99.93431547339776</v>
      </c>
      <c r="AT19" s="463">
        <v>1266</v>
      </c>
      <c r="AU19" s="462">
        <v>1266</v>
      </c>
      <c r="AV19" s="471">
        <f t="shared" ref="AV19:AV43" si="25">+AU19*100/AT19</f>
        <v>100</v>
      </c>
      <c r="AW19" s="463">
        <v>649</v>
      </c>
      <c r="AX19" s="462">
        <v>649</v>
      </c>
      <c r="AY19" s="471">
        <f t="shared" ref="AY19:AY43" si="26">+AX19*100/AW19</f>
        <v>100</v>
      </c>
      <c r="AZ19" s="463">
        <v>4662</v>
      </c>
      <c r="BA19" s="462">
        <v>4590</v>
      </c>
      <c r="BB19" s="471">
        <f t="shared" si="7"/>
        <v>98.455598455598462</v>
      </c>
      <c r="BC19" s="348">
        <f t="shared" si="8"/>
        <v>51931</v>
      </c>
      <c r="BD19" s="349">
        <f t="shared" si="9"/>
        <v>48731</v>
      </c>
      <c r="BE19" s="472">
        <f t="shared" si="10"/>
        <v>93.837977316053994</v>
      </c>
      <c r="BF19" s="473">
        <v>20000</v>
      </c>
      <c r="BG19" s="470">
        <v>10000</v>
      </c>
      <c r="BH19" s="474">
        <f t="shared" si="11"/>
        <v>50</v>
      </c>
      <c r="BI19" s="475">
        <v>868</v>
      </c>
      <c r="BJ19" s="470">
        <v>719</v>
      </c>
      <c r="BK19" s="314">
        <f t="shared" ref="BK19:BK43" si="27">BJ19*100/BI19</f>
        <v>82.834101382488484</v>
      </c>
      <c r="BL19" s="469"/>
      <c r="BM19" s="462"/>
      <c r="BN19" s="467"/>
      <c r="BO19" s="463"/>
      <c r="BP19" s="462"/>
      <c r="BQ19" s="480"/>
      <c r="BR19" s="469">
        <v>1471</v>
      </c>
      <c r="BS19" s="462">
        <v>1471</v>
      </c>
      <c r="BT19" s="474">
        <f t="shared" ref="BT19:BT43" si="28">BS19*100/BR19</f>
        <v>100</v>
      </c>
      <c r="BU19" s="475">
        <v>9376</v>
      </c>
      <c r="BV19" s="470">
        <v>9376</v>
      </c>
      <c r="BW19" s="474">
        <f t="shared" si="12"/>
        <v>100</v>
      </c>
      <c r="BX19" s="475"/>
      <c r="BY19" s="470">
        <v>1429</v>
      </c>
      <c r="BZ19" s="474"/>
      <c r="CA19" s="475">
        <v>19804</v>
      </c>
      <c r="CB19" s="470">
        <v>5594</v>
      </c>
      <c r="CC19" s="474">
        <v>28.246818824479902</v>
      </c>
      <c r="CD19" s="349">
        <f t="shared" si="13"/>
        <v>31715</v>
      </c>
      <c r="CE19" s="349">
        <f t="shared" si="14"/>
        <v>21566</v>
      </c>
      <c r="CF19" s="349">
        <f t="shared" si="15"/>
        <v>67.999369383572443</v>
      </c>
      <c r="CG19" s="475">
        <v>20400</v>
      </c>
      <c r="CH19" s="470">
        <v>960</v>
      </c>
      <c r="CI19" s="462"/>
      <c r="CJ19" s="462"/>
      <c r="CK19" s="462">
        <v>2889</v>
      </c>
      <c r="CL19" s="470">
        <v>2799</v>
      </c>
      <c r="CM19" s="470">
        <v>0</v>
      </c>
      <c r="CN19" s="470">
        <v>13350</v>
      </c>
      <c r="CO19" s="482">
        <f t="shared" si="16"/>
        <v>40398</v>
      </c>
    </row>
    <row r="20" spans="1:194" ht="36.75">
      <c r="A20" s="627" t="s">
        <v>709</v>
      </c>
      <c r="B20" s="108"/>
      <c r="C20" s="267"/>
      <c r="D20" s="469"/>
      <c r="E20" s="462"/>
      <c r="F20" s="314">
        <v>0</v>
      </c>
      <c r="G20" s="463">
        <v>54</v>
      </c>
      <c r="H20" s="464">
        <v>53</v>
      </c>
      <c r="I20" s="319">
        <f t="shared" si="22"/>
        <v>98.148148148148152</v>
      </c>
      <c r="J20" s="465"/>
      <c r="K20" s="365"/>
      <c r="L20" s="317">
        <v>0</v>
      </c>
      <c r="M20" s="365"/>
      <c r="N20" s="366"/>
      <c r="O20" s="317">
        <v>0</v>
      </c>
      <c r="P20" s="466">
        <v>2151</v>
      </c>
      <c r="Q20" s="366">
        <v>1873</v>
      </c>
      <c r="R20" s="314">
        <f t="shared" si="23"/>
        <v>87.075778707577868</v>
      </c>
      <c r="S20" s="466"/>
      <c r="T20" s="366"/>
      <c r="U20" s="467">
        <v>0</v>
      </c>
      <c r="V20" s="466"/>
      <c r="W20" s="366"/>
      <c r="X20" s="314">
        <v>0</v>
      </c>
      <c r="Y20" s="466">
        <v>3034</v>
      </c>
      <c r="Z20" s="366"/>
      <c r="AA20" s="317">
        <f t="shared" si="1"/>
        <v>0</v>
      </c>
      <c r="AB20" s="348">
        <f t="shared" si="2"/>
        <v>5239</v>
      </c>
      <c r="AC20" s="349">
        <f t="shared" si="3"/>
        <v>1926</v>
      </c>
      <c r="AD20" s="350">
        <f t="shared" si="4"/>
        <v>36.762740981103263</v>
      </c>
      <c r="AE20" s="468"/>
      <c r="AF20" s="469"/>
      <c r="AG20" s="317">
        <v>0</v>
      </c>
      <c r="AH20" s="469"/>
      <c r="AI20" s="470"/>
      <c r="AJ20" s="467">
        <v>0</v>
      </c>
      <c r="AK20" s="475"/>
      <c r="AL20" s="462"/>
      <c r="AM20" s="314">
        <v>0</v>
      </c>
      <c r="AN20" s="469"/>
      <c r="AO20" s="462"/>
      <c r="AP20" s="467">
        <v>0</v>
      </c>
      <c r="AQ20" s="463"/>
      <c r="AR20" s="462"/>
      <c r="AS20" s="471">
        <v>0</v>
      </c>
      <c r="AT20" s="463"/>
      <c r="AU20" s="462"/>
      <c r="AV20" s="471">
        <v>0</v>
      </c>
      <c r="AW20" s="463"/>
      <c r="AX20" s="462"/>
      <c r="AY20" s="471">
        <v>0</v>
      </c>
      <c r="AZ20" s="463"/>
      <c r="BA20" s="462"/>
      <c r="BB20" s="471">
        <v>0</v>
      </c>
      <c r="BC20" s="348">
        <f t="shared" si="8"/>
        <v>0</v>
      </c>
      <c r="BD20" s="349">
        <f t="shared" si="9"/>
        <v>0</v>
      </c>
      <c r="BE20" s="472">
        <v>0</v>
      </c>
      <c r="BF20" s="473"/>
      <c r="BG20" s="462"/>
      <c r="BH20" s="474"/>
      <c r="BI20" s="475"/>
      <c r="BJ20" s="470"/>
      <c r="BK20" s="314"/>
      <c r="BL20" s="469"/>
      <c r="BM20" s="462"/>
      <c r="BN20" s="467"/>
      <c r="BO20" s="463"/>
      <c r="BP20" s="462"/>
      <c r="BQ20" s="480"/>
      <c r="BR20" s="469"/>
      <c r="BS20" s="462"/>
      <c r="BT20" s="474"/>
      <c r="BU20" s="475"/>
      <c r="BV20" s="462"/>
      <c r="BW20" s="474"/>
      <c r="BX20" s="475"/>
      <c r="BY20" s="462"/>
      <c r="BZ20" s="474"/>
      <c r="CA20" s="475"/>
      <c r="CB20" s="462"/>
      <c r="CC20" s="474"/>
      <c r="CD20" s="349">
        <f t="shared" si="13"/>
        <v>0</v>
      </c>
      <c r="CE20" s="349">
        <f t="shared" si="14"/>
        <v>0</v>
      </c>
      <c r="CF20" s="349">
        <v>0</v>
      </c>
      <c r="CG20" s="463"/>
      <c r="CH20" s="470"/>
      <c r="CI20" s="462"/>
      <c r="CJ20" s="462"/>
      <c r="CK20" s="462"/>
      <c r="CL20" s="462"/>
      <c r="CM20" s="462"/>
      <c r="CN20" s="462"/>
      <c r="CO20" s="482">
        <f t="shared" si="16"/>
        <v>0</v>
      </c>
    </row>
    <row r="21" spans="1:194" ht="31.5" customHeight="1">
      <c r="A21" s="627" t="s">
        <v>710</v>
      </c>
      <c r="B21" s="108"/>
      <c r="C21" s="267" t="s">
        <v>706</v>
      </c>
      <c r="D21" s="469"/>
      <c r="E21" s="462"/>
      <c r="F21" s="314">
        <v>0</v>
      </c>
      <c r="G21" s="463"/>
      <c r="H21" s="464"/>
      <c r="I21" s="319">
        <v>0</v>
      </c>
      <c r="J21" s="465"/>
      <c r="K21" s="365"/>
      <c r="L21" s="317">
        <v>0</v>
      </c>
      <c r="M21" s="365"/>
      <c r="N21" s="366"/>
      <c r="O21" s="317">
        <v>0</v>
      </c>
      <c r="P21" s="466">
        <v>4</v>
      </c>
      <c r="Q21" s="366">
        <v>7</v>
      </c>
      <c r="R21" s="314">
        <f t="shared" si="23"/>
        <v>175</v>
      </c>
      <c r="S21" s="466">
        <v>40</v>
      </c>
      <c r="T21" s="366">
        <v>40</v>
      </c>
      <c r="U21" s="467">
        <f t="shared" si="18"/>
        <v>100</v>
      </c>
      <c r="V21" s="466"/>
      <c r="W21" s="366"/>
      <c r="X21" s="314">
        <v>0</v>
      </c>
      <c r="Y21" s="466">
        <v>15</v>
      </c>
      <c r="Z21" s="366"/>
      <c r="AA21" s="317">
        <f t="shared" si="1"/>
        <v>0</v>
      </c>
      <c r="AB21" s="348">
        <f t="shared" si="2"/>
        <v>59</v>
      </c>
      <c r="AC21" s="349">
        <f t="shared" si="3"/>
        <v>47</v>
      </c>
      <c r="AD21" s="350">
        <f t="shared" si="4"/>
        <v>79.66101694915254</v>
      </c>
      <c r="AE21" s="468"/>
      <c r="AF21" s="469"/>
      <c r="AG21" s="317">
        <v>0</v>
      </c>
      <c r="AH21" s="469"/>
      <c r="AI21" s="470"/>
      <c r="AJ21" s="467">
        <v>0</v>
      </c>
      <c r="AK21" s="475"/>
      <c r="AL21" s="462"/>
      <c r="AM21" s="314">
        <v>0</v>
      </c>
      <c r="AN21" s="469"/>
      <c r="AO21" s="462"/>
      <c r="AP21" s="467">
        <v>0</v>
      </c>
      <c r="AQ21" s="463"/>
      <c r="AR21" s="462"/>
      <c r="AS21" s="471">
        <v>0</v>
      </c>
      <c r="AT21" s="463"/>
      <c r="AU21" s="462"/>
      <c r="AV21" s="471">
        <v>0</v>
      </c>
      <c r="AW21" s="463"/>
      <c r="AX21" s="462"/>
      <c r="AY21" s="471">
        <v>0</v>
      </c>
      <c r="AZ21" s="463"/>
      <c r="BA21" s="462"/>
      <c r="BB21" s="471">
        <v>0</v>
      </c>
      <c r="BC21" s="348">
        <f t="shared" si="8"/>
        <v>0</v>
      </c>
      <c r="BD21" s="349">
        <f t="shared" si="9"/>
        <v>0</v>
      </c>
      <c r="BE21" s="472">
        <v>0</v>
      </c>
      <c r="BF21" s="473"/>
      <c r="BG21" s="462"/>
      <c r="BH21" s="474"/>
      <c r="BI21" s="475"/>
      <c r="BJ21" s="470"/>
      <c r="BK21" s="314"/>
      <c r="BL21" s="469"/>
      <c r="BM21" s="462"/>
      <c r="BN21" s="467"/>
      <c r="BO21" s="463"/>
      <c r="BP21" s="462"/>
      <c r="BQ21" s="480"/>
      <c r="BR21" s="469"/>
      <c r="BS21" s="462"/>
      <c r="BT21" s="474"/>
      <c r="BU21" s="475"/>
      <c r="BV21" s="462"/>
      <c r="BW21" s="474"/>
      <c r="BX21" s="475"/>
      <c r="BY21" s="462"/>
      <c r="BZ21" s="474"/>
      <c r="CA21" s="475"/>
      <c r="CB21" s="462"/>
      <c r="CC21" s="474"/>
      <c r="CD21" s="349">
        <f t="shared" si="13"/>
        <v>0</v>
      </c>
      <c r="CE21" s="349">
        <f t="shared" si="14"/>
        <v>0</v>
      </c>
      <c r="CF21" s="349">
        <v>0</v>
      </c>
      <c r="CG21" s="463"/>
      <c r="CH21" s="470"/>
      <c r="CI21" s="462"/>
      <c r="CJ21" s="462"/>
      <c r="CK21" s="462"/>
      <c r="CL21" s="462"/>
      <c r="CM21" s="462"/>
      <c r="CN21" s="462"/>
      <c r="CO21" s="482">
        <f t="shared" si="16"/>
        <v>0</v>
      </c>
    </row>
    <row r="22" spans="1:194" ht="45">
      <c r="A22" s="625" t="s">
        <v>447</v>
      </c>
      <c r="B22" s="108" t="s">
        <v>448</v>
      </c>
      <c r="C22" s="626" t="s">
        <v>366</v>
      </c>
      <c r="D22" s="621"/>
      <c r="E22" s="462"/>
      <c r="F22" s="314">
        <v>0</v>
      </c>
      <c r="G22" s="463">
        <v>112</v>
      </c>
      <c r="H22" s="464">
        <v>112</v>
      </c>
      <c r="I22" s="319">
        <f t="shared" si="22"/>
        <v>100</v>
      </c>
      <c r="J22" s="465"/>
      <c r="K22" s="486"/>
      <c r="L22" s="317">
        <v>0</v>
      </c>
      <c r="M22" s="486"/>
      <c r="N22" s="366"/>
      <c r="O22" s="317">
        <v>0</v>
      </c>
      <c r="P22" s="466">
        <v>392</v>
      </c>
      <c r="Q22" s="366">
        <v>269</v>
      </c>
      <c r="R22" s="314">
        <f t="shared" si="23"/>
        <v>68.622448979591837</v>
      </c>
      <c r="S22" s="466">
        <v>240</v>
      </c>
      <c r="T22" s="366">
        <v>240</v>
      </c>
      <c r="U22" s="467">
        <f t="shared" si="18"/>
        <v>100</v>
      </c>
      <c r="V22" s="466">
        <v>60</v>
      </c>
      <c r="W22" s="366">
        <v>52</v>
      </c>
      <c r="X22" s="314">
        <f t="shared" si="24"/>
        <v>86.666666666666671</v>
      </c>
      <c r="Y22" s="466">
        <v>115</v>
      </c>
      <c r="Z22" s="366">
        <v>110</v>
      </c>
      <c r="AA22" s="317">
        <f t="shared" si="1"/>
        <v>95.652173913043484</v>
      </c>
      <c r="AB22" s="348">
        <f t="shared" si="2"/>
        <v>919</v>
      </c>
      <c r="AC22" s="349">
        <f t="shared" si="3"/>
        <v>783</v>
      </c>
      <c r="AD22" s="350">
        <f t="shared" si="4"/>
        <v>85.201305767138194</v>
      </c>
      <c r="AE22" s="468"/>
      <c r="AF22" s="469"/>
      <c r="AG22" s="317">
        <v>0</v>
      </c>
      <c r="AH22" s="469">
        <v>67</v>
      </c>
      <c r="AI22" s="470">
        <v>66</v>
      </c>
      <c r="AJ22" s="467">
        <f t="shared" si="19"/>
        <v>98.507462686567166</v>
      </c>
      <c r="AK22" s="475"/>
      <c r="AL22" s="462"/>
      <c r="AM22" s="314">
        <v>0</v>
      </c>
      <c r="AN22" s="469"/>
      <c r="AO22" s="462"/>
      <c r="AP22" s="467">
        <v>0</v>
      </c>
      <c r="AQ22" s="463">
        <v>392</v>
      </c>
      <c r="AR22" s="470">
        <v>239</v>
      </c>
      <c r="AS22" s="471">
        <f t="shared" si="6"/>
        <v>60.969387755102041</v>
      </c>
      <c r="AT22" s="463">
        <v>86</v>
      </c>
      <c r="AU22" s="470">
        <v>86</v>
      </c>
      <c r="AV22" s="471">
        <f t="shared" si="25"/>
        <v>100</v>
      </c>
      <c r="AW22" s="463">
        <v>84</v>
      </c>
      <c r="AX22" s="470">
        <v>68</v>
      </c>
      <c r="AY22" s="471">
        <f t="shared" si="26"/>
        <v>80.952380952380949</v>
      </c>
      <c r="AZ22" s="463">
        <v>240</v>
      </c>
      <c r="BA22" s="470">
        <v>217</v>
      </c>
      <c r="BB22" s="471">
        <f t="shared" si="7"/>
        <v>90.416666666666671</v>
      </c>
      <c r="BC22" s="348">
        <f t="shared" si="8"/>
        <v>869</v>
      </c>
      <c r="BD22" s="349">
        <f t="shared" si="9"/>
        <v>676</v>
      </c>
      <c r="BE22" s="472">
        <f t="shared" si="10"/>
        <v>77.790563866513239</v>
      </c>
      <c r="BF22" s="473"/>
      <c r="BG22" s="462"/>
      <c r="BH22" s="474"/>
      <c r="BI22" s="475">
        <v>88</v>
      </c>
      <c r="BJ22" s="470">
        <v>84</v>
      </c>
      <c r="BK22" s="314">
        <f t="shared" si="27"/>
        <v>95.454545454545453</v>
      </c>
      <c r="BL22" s="469"/>
      <c r="BM22" s="462"/>
      <c r="BN22" s="467"/>
      <c r="BO22" s="463"/>
      <c r="BP22" s="462"/>
      <c r="BQ22" s="480"/>
      <c r="BR22" s="469">
        <v>197</v>
      </c>
      <c r="BS22" s="470">
        <v>197</v>
      </c>
      <c r="BT22" s="474">
        <f t="shared" si="28"/>
        <v>100</v>
      </c>
      <c r="BU22" s="475">
        <v>344</v>
      </c>
      <c r="BV22" s="470">
        <v>232</v>
      </c>
      <c r="BW22" s="474">
        <f t="shared" si="12"/>
        <v>67.441860465116278</v>
      </c>
      <c r="BX22" s="475"/>
      <c r="BY22" s="470">
        <v>44</v>
      </c>
      <c r="BZ22" s="474"/>
      <c r="CA22" s="475">
        <v>354</v>
      </c>
      <c r="CB22" s="470">
        <v>325</v>
      </c>
      <c r="CC22" s="474">
        <v>91.807909604519779</v>
      </c>
      <c r="CD22" s="349">
        <f t="shared" si="13"/>
        <v>629</v>
      </c>
      <c r="CE22" s="349">
        <f t="shared" si="14"/>
        <v>513</v>
      </c>
      <c r="CF22" s="349">
        <f t="shared" si="15"/>
        <v>81.558028616852141</v>
      </c>
      <c r="CG22" s="463"/>
      <c r="CH22" s="470">
        <v>234</v>
      </c>
      <c r="CI22" s="462"/>
      <c r="CJ22" s="462"/>
      <c r="CK22" s="470">
        <v>398</v>
      </c>
      <c r="CL22" s="470">
        <v>213</v>
      </c>
      <c r="CM22" s="470">
        <v>0</v>
      </c>
      <c r="CN22" s="470">
        <v>355</v>
      </c>
      <c r="CO22" s="482">
        <f t="shared" si="16"/>
        <v>1200</v>
      </c>
    </row>
    <row r="23" spans="1:194" s="272" customFormat="1" ht="33.75" customHeight="1">
      <c r="A23" s="628" t="s">
        <v>707</v>
      </c>
      <c r="B23" s="299"/>
      <c r="C23" s="629" t="s">
        <v>708</v>
      </c>
      <c r="D23" s="622"/>
      <c r="E23" s="366"/>
      <c r="F23" s="314">
        <v>0</v>
      </c>
      <c r="G23" s="466">
        <v>4577</v>
      </c>
      <c r="H23" s="379">
        <v>4576</v>
      </c>
      <c r="I23" s="319">
        <f t="shared" si="22"/>
        <v>99.978151627703738</v>
      </c>
      <c r="J23" s="468"/>
      <c r="K23" s="378"/>
      <c r="L23" s="317">
        <v>0</v>
      </c>
      <c r="M23" s="378"/>
      <c r="N23" s="366"/>
      <c r="O23" s="317">
        <v>0</v>
      </c>
      <c r="P23" s="466">
        <v>269</v>
      </c>
      <c r="Q23" s="366">
        <v>269</v>
      </c>
      <c r="R23" s="314">
        <f t="shared" si="23"/>
        <v>100</v>
      </c>
      <c r="S23" s="466">
        <v>504</v>
      </c>
      <c r="T23" s="366">
        <v>472</v>
      </c>
      <c r="U23" s="467">
        <f t="shared" si="18"/>
        <v>93.650793650793645</v>
      </c>
      <c r="V23" s="466"/>
      <c r="W23" s="366"/>
      <c r="X23" s="314">
        <v>0</v>
      </c>
      <c r="Y23" s="466">
        <v>100</v>
      </c>
      <c r="Z23" s="366"/>
      <c r="AA23" s="317">
        <f t="shared" si="1"/>
        <v>0</v>
      </c>
      <c r="AB23" s="348">
        <f t="shared" si="2"/>
        <v>5450</v>
      </c>
      <c r="AC23" s="349">
        <f t="shared" si="3"/>
        <v>5317</v>
      </c>
      <c r="AD23" s="350">
        <f t="shared" si="4"/>
        <v>97.559633027522935</v>
      </c>
      <c r="AE23" s="468"/>
      <c r="AF23" s="469"/>
      <c r="AG23" s="317">
        <v>0</v>
      </c>
      <c r="AH23" s="469"/>
      <c r="AI23" s="470"/>
      <c r="AJ23" s="467">
        <v>0</v>
      </c>
      <c r="AK23" s="475"/>
      <c r="AL23" s="462"/>
      <c r="AM23" s="314">
        <v>0</v>
      </c>
      <c r="AN23" s="469"/>
      <c r="AO23" s="462"/>
      <c r="AP23" s="467">
        <v>0</v>
      </c>
      <c r="AQ23" s="463"/>
      <c r="AR23" s="462"/>
      <c r="AS23" s="471">
        <v>0</v>
      </c>
      <c r="AT23" s="463"/>
      <c r="AU23" s="462"/>
      <c r="AV23" s="471">
        <v>0</v>
      </c>
      <c r="AW23" s="463"/>
      <c r="AX23" s="462"/>
      <c r="AY23" s="471">
        <v>0</v>
      </c>
      <c r="AZ23" s="463"/>
      <c r="BA23" s="462"/>
      <c r="BB23" s="471">
        <v>0</v>
      </c>
      <c r="BC23" s="348">
        <f t="shared" si="8"/>
        <v>0</v>
      </c>
      <c r="BD23" s="349">
        <f t="shared" si="9"/>
        <v>0</v>
      </c>
      <c r="BE23" s="472">
        <v>0</v>
      </c>
      <c r="BF23" s="473"/>
      <c r="BG23" s="462"/>
      <c r="BH23" s="474"/>
      <c r="BI23" s="475"/>
      <c r="BJ23" s="470"/>
      <c r="BK23" s="314"/>
      <c r="BL23" s="469"/>
      <c r="BM23" s="462"/>
      <c r="BN23" s="467"/>
      <c r="BO23" s="463"/>
      <c r="BP23" s="462"/>
      <c r="BQ23" s="480"/>
      <c r="BR23" s="469"/>
      <c r="BS23" s="462"/>
      <c r="BT23" s="474"/>
      <c r="BU23" s="475"/>
      <c r="BV23" s="462"/>
      <c r="BW23" s="474"/>
      <c r="BX23" s="475"/>
      <c r="BY23" s="462"/>
      <c r="BZ23" s="474"/>
      <c r="CA23" s="475"/>
      <c r="CB23" s="462"/>
      <c r="CC23" s="474"/>
      <c r="CD23" s="349">
        <f t="shared" si="13"/>
        <v>0</v>
      </c>
      <c r="CE23" s="349">
        <f t="shared" si="14"/>
        <v>0</v>
      </c>
      <c r="CF23" s="349">
        <v>0</v>
      </c>
      <c r="CG23" s="466"/>
      <c r="CH23" s="371"/>
      <c r="CI23" s="366"/>
      <c r="CJ23" s="366"/>
      <c r="CK23" s="366"/>
      <c r="CL23" s="366"/>
      <c r="CM23" s="366"/>
      <c r="CN23" s="366"/>
      <c r="CO23" s="482">
        <f t="shared" si="16"/>
        <v>0</v>
      </c>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row>
    <row r="24" spans="1:194" ht="54">
      <c r="A24" s="625" t="s">
        <v>449</v>
      </c>
      <c r="B24" s="108" t="s">
        <v>450</v>
      </c>
      <c r="C24" s="626" t="s">
        <v>451</v>
      </c>
      <c r="D24" s="621"/>
      <c r="E24" s="462"/>
      <c r="F24" s="314">
        <v>0</v>
      </c>
      <c r="G24" s="463">
        <v>202</v>
      </c>
      <c r="H24" s="464">
        <v>200</v>
      </c>
      <c r="I24" s="319">
        <f t="shared" si="22"/>
        <v>99.009900990099013</v>
      </c>
      <c r="J24" s="465"/>
      <c r="K24" s="486"/>
      <c r="L24" s="317">
        <v>0</v>
      </c>
      <c r="M24" s="486"/>
      <c r="N24" s="366"/>
      <c r="O24" s="317">
        <v>0</v>
      </c>
      <c r="P24" s="466">
        <v>365</v>
      </c>
      <c r="Q24" s="366">
        <v>317</v>
      </c>
      <c r="R24" s="314">
        <f t="shared" si="23"/>
        <v>86.849315068493155</v>
      </c>
      <c r="S24" s="466">
        <v>148</v>
      </c>
      <c r="T24" s="366">
        <v>142</v>
      </c>
      <c r="U24" s="467">
        <f t="shared" si="18"/>
        <v>95.945945945945951</v>
      </c>
      <c r="V24" s="466">
        <v>70</v>
      </c>
      <c r="W24" s="366">
        <v>70</v>
      </c>
      <c r="X24" s="314">
        <f t="shared" si="24"/>
        <v>100</v>
      </c>
      <c r="Y24" s="466">
        <v>145</v>
      </c>
      <c r="Z24" s="366">
        <v>145</v>
      </c>
      <c r="AA24" s="317">
        <f t="shared" si="1"/>
        <v>100</v>
      </c>
      <c r="AB24" s="348">
        <f t="shared" si="2"/>
        <v>930</v>
      </c>
      <c r="AC24" s="349">
        <f t="shared" si="3"/>
        <v>874</v>
      </c>
      <c r="AD24" s="350">
        <f t="shared" si="4"/>
        <v>93.978494623655919</v>
      </c>
      <c r="AE24" s="468"/>
      <c r="AF24" s="469"/>
      <c r="AG24" s="317">
        <v>0</v>
      </c>
      <c r="AH24" s="469">
        <v>53</v>
      </c>
      <c r="AI24" s="470">
        <v>52</v>
      </c>
      <c r="AJ24" s="467">
        <f t="shared" si="19"/>
        <v>98.113207547169807</v>
      </c>
      <c r="AK24" s="475"/>
      <c r="AL24" s="462"/>
      <c r="AM24" s="314">
        <v>0</v>
      </c>
      <c r="AN24" s="469"/>
      <c r="AO24" s="462"/>
      <c r="AP24" s="467">
        <v>0</v>
      </c>
      <c r="AQ24" s="463">
        <v>348</v>
      </c>
      <c r="AR24" s="470">
        <v>343</v>
      </c>
      <c r="AS24" s="471">
        <f t="shared" si="6"/>
        <v>98.563218390804593</v>
      </c>
      <c r="AT24" s="463">
        <v>123</v>
      </c>
      <c r="AU24" s="470">
        <v>123</v>
      </c>
      <c r="AV24" s="471">
        <f t="shared" si="25"/>
        <v>100</v>
      </c>
      <c r="AW24" s="463">
        <v>125</v>
      </c>
      <c r="AX24" s="470">
        <v>125</v>
      </c>
      <c r="AY24" s="471">
        <f t="shared" si="26"/>
        <v>100</v>
      </c>
      <c r="AZ24" s="463">
        <v>659</v>
      </c>
      <c r="BA24" s="470">
        <v>484</v>
      </c>
      <c r="BB24" s="471">
        <f t="shared" si="7"/>
        <v>73.444613050075873</v>
      </c>
      <c r="BC24" s="348">
        <f t="shared" si="8"/>
        <v>1308</v>
      </c>
      <c r="BD24" s="349">
        <f t="shared" si="9"/>
        <v>1127</v>
      </c>
      <c r="BE24" s="472">
        <f t="shared" si="10"/>
        <v>86.162079510703364</v>
      </c>
      <c r="BF24" s="473"/>
      <c r="BG24" s="462"/>
      <c r="BH24" s="474"/>
      <c r="BI24" s="475">
        <v>90</v>
      </c>
      <c r="BJ24" s="470">
        <v>87</v>
      </c>
      <c r="BK24" s="314">
        <f t="shared" si="27"/>
        <v>96.666666666666671</v>
      </c>
      <c r="BL24" s="469"/>
      <c r="BM24" s="462"/>
      <c r="BN24" s="467"/>
      <c r="BO24" s="463"/>
      <c r="BP24" s="462"/>
      <c r="BQ24" s="480"/>
      <c r="BR24" s="469">
        <v>249</v>
      </c>
      <c r="BS24" s="470">
        <v>249</v>
      </c>
      <c r="BT24" s="474">
        <f t="shared" si="28"/>
        <v>100</v>
      </c>
      <c r="BU24" s="475">
        <v>663</v>
      </c>
      <c r="BV24" s="470">
        <v>309</v>
      </c>
      <c r="BW24" s="474">
        <f t="shared" si="12"/>
        <v>46.606334841628957</v>
      </c>
      <c r="BX24" s="475"/>
      <c r="BY24" s="470">
        <v>176</v>
      </c>
      <c r="BZ24" s="474"/>
      <c r="CA24" s="475">
        <v>650</v>
      </c>
      <c r="CB24" s="470">
        <v>344</v>
      </c>
      <c r="CC24" s="474">
        <v>52.92307692307692</v>
      </c>
      <c r="CD24" s="349">
        <f t="shared" si="13"/>
        <v>1002</v>
      </c>
      <c r="CE24" s="349">
        <f t="shared" si="14"/>
        <v>645</v>
      </c>
      <c r="CF24" s="349">
        <f t="shared" si="15"/>
        <v>64.371257485029943</v>
      </c>
      <c r="CG24" s="463"/>
      <c r="CH24" s="470">
        <v>484</v>
      </c>
      <c r="CI24" s="462"/>
      <c r="CJ24" s="462"/>
      <c r="CK24" s="470">
        <v>514</v>
      </c>
      <c r="CL24" s="470">
        <v>402</v>
      </c>
      <c r="CM24" s="470">
        <v>0</v>
      </c>
      <c r="CN24" s="470">
        <v>654</v>
      </c>
      <c r="CO24" s="482">
        <f t="shared" si="16"/>
        <v>2054</v>
      </c>
    </row>
    <row r="25" spans="1:194" ht="45">
      <c r="A25" s="625" t="s">
        <v>452</v>
      </c>
      <c r="B25" s="108" t="s">
        <v>453</v>
      </c>
      <c r="C25" s="626" t="s">
        <v>454</v>
      </c>
      <c r="D25" s="621"/>
      <c r="E25" s="462"/>
      <c r="F25" s="314">
        <v>0</v>
      </c>
      <c r="G25" s="463">
        <v>60</v>
      </c>
      <c r="H25" s="464">
        <v>60</v>
      </c>
      <c r="I25" s="319">
        <f t="shared" si="22"/>
        <v>100</v>
      </c>
      <c r="J25" s="465"/>
      <c r="K25" s="486"/>
      <c r="L25" s="317">
        <v>0</v>
      </c>
      <c r="M25" s="486">
        <v>1523</v>
      </c>
      <c r="N25" s="366">
        <v>1523</v>
      </c>
      <c r="O25" s="317">
        <f t="shared" si="17"/>
        <v>100</v>
      </c>
      <c r="P25" s="466">
        <v>1</v>
      </c>
      <c r="Q25" s="366">
        <v>0</v>
      </c>
      <c r="R25" s="314">
        <f t="shared" si="23"/>
        <v>0</v>
      </c>
      <c r="S25" s="466">
        <v>1</v>
      </c>
      <c r="T25" s="366">
        <v>1</v>
      </c>
      <c r="U25" s="467">
        <f t="shared" si="18"/>
        <v>100</v>
      </c>
      <c r="V25" s="466">
        <v>60</v>
      </c>
      <c r="W25" s="366">
        <v>55</v>
      </c>
      <c r="X25" s="314">
        <f t="shared" si="24"/>
        <v>91.666666666666671</v>
      </c>
      <c r="Y25" s="466">
        <v>1</v>
      </c>
      <c r="Z25" s="366">
        <v>1</v>
      </c>
      <c r="AA25" s="317">
        <f t="shared" si="1"/>
        <v>100</v>
      </c>
      <c r="AB25" s="348">
        <f t="shared" si="2"/>
        <v>1646</v>
      </c>
      <c r="AC25" s="349">
        <f t="shared" si="3"/>
        <v>1640</v>
      </c>
      <c r="AD25" s="350">
        <f t="shared" si="4"/>
        <v>99.635479951397329</v>
      </c>
      <c r="AE25" s="468"/>
      <c r="AF25" s="469"/>
      <c r="AG25" s="317">
        <v>0</v>
      </c>
      <c r="AH25" s="469"/>
      <c r="AI25" s="462"/>
      <c r="AJ25" s="467">
        <v>0</v>
      </c>
      <c r="AK25" s="463"/>
      <c r="AL25" s="462"/>
      <c r="AM25" s="314">
        <v>0</v>
      </c>
      <c r="AN25" s="469"/>
      <c r="AO25" s="462"/>
      <c r="AP25" s="467">
        <v>0</v>
      </c>
      <c r="AQ25" s="463">
        <v>2235</v>
      </c>
      <c r="AR25" s="470">
        <v>1883</v>
      </c>
      <c r="AS25" s="471">
        <f t="shared" si="6"/>
        <v>84.250559284116335</v>
      </c>
      <c r="AT25" s="463">
        <v>1</v>
      </c>
      <c r="AU25" s="470">
        <v>1</v>
      </c>
      <c r="AV25" s="471">
        <f t="shared" si="25"/>
        <v>100</v>
      </c>
      <c r="AW25" s="463">
        <v>420</v>
      </c>
      <c r="AX25" s="470">
        <v>104</v>
      </c>
      <c r="AY25" s="471">
        <f t="shared" si="26"/>
        <v>24.761904761904763</v>
      </c>
      <c r="AZ25" s="463"/>
      <c r="BA25" s="470"/>
      <c r="BB25" s="471">
        <v>0</v>
      </c>
      <c r="BC25" s="348">
        <f t="shared" si="8"/>
        <v>2656</v>
      </c>
      <c r="BD25" s="349">
        <f t="shared" si="9"/>
        <v>1988</v>
      </c>
      <c r="BE25" s="472">
        <f t="shared" si="10"/>
        <v>74.849397590361448</v>
      </c>
      <c r="BF25" s="473"/>
      <c r="BG25" s="462"/>
      <c r="BH25" s="474"/>
      <c r="BI25" s="475"/>
      <c r="BJ25" s="462"/>
      <c r="BK25" s="314"/>
      <c r="BL25" s="469"/>
      <c r="BM25" s="462"/>
      <c r="BN25" s="467"/>
      <c r="BO25" s="463"/>
      <c r="BP25" s="462"/>
      <c r="BQ25" s="480"/>
      <c r="BR25" s="469">
        <v>2456</v>
      </c>
      <c r="BS25" s="470">
        <v>2456</v>
      </c>
      <c r="BT25" s="474">
        <f t="shared" si="28"/>
        <v>100</v>
      </c>
      <c r="BU25" s="475">
        <v>2</v>
      </c>
      <c r="BV25" s="470">
        <v>2</v>
      </c>
      <c r="BW25" s="474">
        <f t="shared" si="12"/>
        <v>100</v>
      </c>
      <c r="BX25" s="475"/>
      <c r="BY25" s="470">
        <v>108</v>
      </c>
      <c r="BZ25" s="474"/>
      <c r="CA25" s="475"/>
      <c r="CB25" s="470"/>
      <c r="CC25" s="474"/>
      <c r="CD25" s="349">
        <f t="shared" si="13"/>
        <v>2458</v>
      </c>
      <c r="CE25" s="349">
        <f t="shared" si="14"/>
        <v>2458</v>
      </c>
      <c r="CF25" s="349">
        <f t="shared" si="15"/>
        <v>100</v>
      </c>
      <c r="CG25" s="463"/>
      <c r="CH25" s="462"/>
      <c r="CI25" s="462"/>
      <c r="CJ25" s="462"/>
      <c r="CK25" s="470">
        <v>200</v>
      </c>
      <c r="CL25" s="470">
        <v>2799</v>
      </c>
      <c r="CM25" s="470">
        <v>181</v>
      </c>
      <c r="CN25" s="462"/>
      <c r="CO25" s="482">
        <f t="shared" si="16"/>
        <v>3180</v>
      </c>
    </row>
    <row r="26" spans="1:194" ht="54">
      <c r="A26" s="625" t="s">
        <v>455</v>
      </c>
      <c r="B26" s="108" t="s">
        <v>456</v>
      </c>
      <c r="C26" s="626" t="s">
        <v>454</v>
      </c>
      <c r="D26" s="621"/>
      <c r="E26" s="462"/>
      <c r="F26" s="314">
        <v>0</v>
      </c>
      <c r="G26" s="463">
        <v>60</v>
      </c>
      <c r="H26" s="464">
        <v>60</v>
      </c>
      <c r="I26" s="319">
        <f t="shared" si="22"/>
        <v>100</v>
      </c>
      <c r="J26" s="465"/>
      <c r="K26" s="486"/>
      <c r="L26" s="317">
        <v>0</v>
      </c>
      <c r="M26" s="486"/>
      <c r="N26" s="366"/>
      <c r="O26" s="317">
        <v>0</v>
      </c>
      <c r="P26" s="466"/>
      <c r="Q26" s="366">
        <v>0</v>
      </c>
      <c r="R26" s="314">
        <v>0</v>
      </c>
      <c r="S26" s="466">
        <v>1</v>
      </c>
      <c r="T26" s="366">
        <v>1</v>
      </c>
      <c r="U26" s="467">
        <f t="shared" si="18"/>
        <v>100</v>
      </c>
      <c r="V26" s="466"/>
      <c r="W26" s="366"/>
      <c r="X26" s="314">
        <v>0</v>
      </c>
      <c r="Y26" s="466">
        <v>1</v>
      </c>
      <c r="Z26" s="366">
        <v>1</v>
      </c>
      <c r="AA26" s="317">
        <f t="shared" si="1"/>
        <v>100</v>
      </c>
      <c r="AB26" s="348">
        <f t="shared" si="2"/>
        <v>62</v>
      </c>
      <c r="AC26" s="349">
        <f t="shared" si="3"/>
        <v>62</v>
      </c>
      <c r="AD26" s="350">
        <f t="shared" si="4"/>
        <v>100</v>
      </c>
      <c r="AE26" s="468"/>
      <c r="AF26" s="469"/>
      <c r="AG26" s="317">
        <v>0</v>
      </c>
      <c r="AH26" s="469"/>
      <c r="AI26" s="462"/>
      <c r="AJ26" s="467">
        <v>0</v>
      </c>
      <c r="AK26" s="463"/>
      <c r="AL26" s="462"/>
      <c r="AM26" s="314">
        <v>0</v>
      </c>
      <c r="AN26" s="469"/>
      <c r="AO26" s="462"/>
      <c r="AP26" s="467">
        <v>0</v>
      </c>
      <c r="AQ26" s="463">
        <v>1</v>
      </c>
      <c r="AR26" s="470">
        <v>0</v>
      </c>
      <c r="AS26" s="471">
        <f t="shared" si="6"/>
        <v>0</v>
      </c>
      <c r="AT26" s="463">
        <v>1</v>
      </c>
      <c r="AU26" s="470">
        <v>1</v>
      </c>
      <c r="AV26" s="471">
        <f t="shared" si="25"/>
        <v>100</v>
      </c>
      <c r="AW26" s="463"/>
      <c r="AX26" s="470">
        <v>0</v>
      </c>
      <c r="AY26" s="471">
        <v>0</v>
      </c>
      <c r="AZ26" s="463"/>
      <c r="BA26" s="470">
        <v>0</v>
      </c>
      <c r="BB26" s="471">
        <v>0</v>
      </c>
      <c r="BC26" s="348">
        <f t="shared" si="8"/>
        <v>2</v>
      </c>
      <c r="BD26" s="349">
        <f t="shared" si="9"/>
        <v>1</v>
      </c>
      <c r="BE26" s="472">
        <f t="shared" si="10"/>
        <v>50</v>
      </c>
      <c r="BF26" s="473"/>
      <c r="BG26" s="462"/>
      <c r="BH26" s="474"/>
      <c r="BI26" s="475"/>
      <c r="BJ26" s="462"/>
      <c r="BK26" s="314"/>
      <c r="BL26" s="469"/>
      <c r="BM26" s="462"/>
      <c r="BN26" s="467"/>
      <c r="BO26" s="463"/>
      <c r="BP26" s="462"/>
      <c r="BQ26" s="480"/>
      <c r="BR26" s="469">
        <v>8</v>
      </c>
      <c r="BS26" s="470">
        <v>0</v>
      </c>
      <c r="BT26" s="474">
        <f t="shared" si="28"/>
        <v>0</v>
      </c>
      <c r="BU26" s="475">
        <v>2</v>
      </c>
      <c r="BV26" s="470">
        <v>0</v>
      </c>
      <c r="BW26" s="474">
        <f t="shared" si="12"/>
        <v>0</v>
      </c>
      <c r="BX26" s="475">
        <v>1</v>
      </c>
      <c r="BY26" s="470">
        <v>0</v>
      </c>
      <c r="BZ26" s="474"/>
      <c r="CA26" s="475"/>
      <c r="CB26" s="470">
        <v>0</v>
      </c>
      <c r="CC26" s="474"/>
      <c r="CD26" s="349">
        <f t="shared" si="13"/>
        <v>10</v>
      </c>
      <c r="CE26" s="349">
        <f t="shared" si="14"/>
        <v>0</v>
      </c>
      <c r="CF26" s="349">
        <f t="shared" si="15"/>
        <v>0</v>
      </c>
      <c r="CG26" s="463"/>
      <c r="CH26" s="462"/>
      <c r="CI26" s="470"/>
      <c r="CJ26" s="462"/>
      <c r="CK26" s="470">
        <v>3</v>
      </c>
      <c r="CL26" s="470">
        <v>4</v>
      </c>
      <c r="CM26" s="470">
        <v>1</v>
      </c>
      <c r="CN26" s="470">
        <v>2</v>
      </c>
      <c r="CO26" s="482">
        <f t="shared" si="16"/>
        <v>10</v>
      </c>
    </row>
    <row r="27" spans="1:194" ht="38.25" customHeight="1">
      <c r="A27" s="625" t="s">
        <v>703</v>
      </c>
      <c r="B27" s="108"/>
      <c r="C27" s="630" t="s">
        <v>704</v>
      </c>
      <c r="D27" s="623"/>
      <c r="E27" s="462"/>
      <c r="F27" s="314">
        <v>0</v>
      </c>
      <c r="G27" s="463">
        <v>786</v>
      </c>
      <c r="H27" s="464">
        <v>786</v>
      </c>
      <c r="I27" s="319">
        <f t="shared" si="22"/>
        <v>100</v>
      </c>
      <c r="J27" s="465">
        <v>50</v>
      </c>
      <c r="K27" s="486">
        <v>50</v>
      </c>
      <c r="L27" s="317">
        <f t="shared" ref="L27:L43" si="29">+K27*100/J27</f>
        <v>100</v>
      </c>
      <c r="M27" s="486"/>
      <c r="N27" s="464"/>
      <c r="O27" s="317">
        <v>0</v>
      </c>
      <c r="P27" s="465">
        <v>61</v>
      </c>
      <c r="Q27" s="366">
        <v>47</v>
      </c>
      <c r="R27" s="314">
        <f t="shared" si="23"/>
        <v>77.049180327868854</v>
      </c>
      <c r="S27" s="466"/>
      <c r="T27" s="464"/>
      <c r="U27" s="467">
        <v>0</v>
      </c>
      <c r="V27" s="466">
        <v>15</v>
      </c>
      <c r="W27" s="366">
        <v>12</v>
      </c>
      <c r="X27" s="314">
        <f t="shared" si="24"/>
        <v>80</v>
      </c>
      <c r="Y27" s="466">
        <v>139</v>
      </c>
      <c r="Z27" s="366">
        <v>138</v>
      </c>
      <c r="AA27" s="317">
        <f t="shared" si="1"/>
        <v>99.280575539568346</v>
      </c>
      <c r="AB27" s="348">
        <f t="shared" si="2"/>
        <v>1051</v>
      </c>
      <c r="AC27" s="349">
        <f t="shared" si="3"/>
        <v>1033</v>
      </c>
      <c r="AD27" s="350">
        <f t="shared" si="4"/>
        <v>98.287345385347294</v>
      </c>
      <c r="AE27" s="468"/>
      <c r="AF27" s="469"/>
      <c r="AG27" s="317">
        <v>0</v>
      </c>
      <c r="AH27" s="469">
        <v>260</v>
      </c>
      <c r="AI27" s="462">
        <v>258</v>
      </c>
      <c r="AJ27" s="467">
        <f t="shared" si="19"/>
        <v>99.230769230769226</v>
      </c>
      <c r="AK27" s="463">
        <v>200</v>
      </c>
      <c r="AL27" s="462">
        <v>192</v>
      </c>
      <c r="AM27" s="314">
        <f t="shared" ref="AM27:AM43" si="30">+AL27*100/AK27</f>
        <v>96</v>
      </c>
      <c r="AN27" s="469">
        <v>740</v>
      </c>
      <c r="AO27" s="462">
        <v>735</v>
      </c>
      <c r="AP27" s="467">
        <f t="shared" si="20"/>
        <v>99.324324324324323</v>
      </c>
      <c r="AQ27" s="463">
        <v>280</v>
      </c>
      <c r="AR27" s="470">
        <v>63</v>
      </c>
      <c r="AS27" s="471">
        <f t="shared" si="6"/>
        <v>22.5</v>
      </c>
      <c r="AT27" s="463">
        <v>266</v>
      </c>
      <c r="AU27" s="470">
        <v>266</v>
      </c>
      <c r="AV27" s="471">
        <f t="shared" si="25"/>
        <v>100</v>
      </c>
      <c r="AW27" s="463">
        <v>19</v>
      </c>
      <c r="AX27" s="470">
        <v>11</v>
      </c>
      <c r="AY27" s="471">
        <f t="shared" si="26"/>
        <v>57.89473684210526</v>
      </c>
      <c r="AZ27" s="463">
        <v>535</v>
      </c>
      <c r="BA27" s="470">
        <v>475</v>
      </c>
      <c r="BB27" s="471">
        <f t="shared" si="7"/>
        <v>88.785046728971963</v>
      </c>
      <c r="BC27" s="348">
        <f t="shared" si="8"/>
        <v>2300</v>
      </c>
      <c r="BD27" s="349">
        <f t="shared" si="9"/>
        <v>2000</v>
      </c>
      <c r="BE27" s="472">
        <f t="shared" si="10"/>
        <v>86.956521739130437</v>
      </c>
      <c r="BF27" s="473"/>
      <c r="BG27" s="462"/>
      <c r="BH27" s="474"/>
      <c r="BI27" s="475">
        <v>48</v>
      </c>
      <c r="BJ27" s="462"/>
      <c r="BK27" s="314">
        <f t="shared" si="27"/>
        <v>0</v>
      </c>
      <c r="BL27" s="469">
        <v>250</v>
      </c>
      <c r="BM27" s="462"/>
      <c r="BN27" s="467">
        <f t="shared" ref="BN27:BN43" si="31">BM27*100/BL27</f>
        <v>0</v>
      </c>
      <c r="BO27" s="463">
        <v>300</v>
      </c>
      <c r="BP27" s="462">
        <v>225</v>
      </c>
      <c r="BQ27" s="480">
        <f t="shared" ref="BQ27:BQ43" si="32">BP27*100/BO27</f>
        <v>75</v>
      </c>
      <c r="BR27" s="469">
        <v>72</v>
      </c>
      <c r="BS27" s="470">
        <v>34</v>
      </c>
      <c r="BT27" s="474">
        <f t="shared" si="28"/>
        <v>47.222222222222221</v>
      </c>
      <c r="BU27" s="475">
        <v>91</v>
      </c>
      <c r="BV27" s="470">
        <v>91</v>
      </c>
      <c r="BW27" s="474">
        <f t="shared" si="12"/>
        <v>100</v>
      </c>
      <c r="BX27" s="475"/>
      <c r="BY27" s="470">
        <v>22</v>
      </c>
      <c r="BZ27" s="474"/>
      <c r="CA27" s="475">
        <v>82</v>
      </c>
      <c r="CB27" s="470">
        <v>55</v>
      </c>
      <c r="CC27" s="474">
        <v>67.073170731707322</v>
      </c>
      <c r="CD27" s="349">
        <f t="shared" si="13"/>
        <v>761</v>
      </c>
      <c r="CE27" s="349">
        <f t="shared" si="14"/>
        <v>350</v>
      </c>
      <c r="CF27" s="349">
        <f t="shared" si="15"/>
        <v>45.992115637319316</v>
      </c>
      <c r="CG27" s="463"/>
      <c r="CH27" s="462"/>
      <c r="CI27" s="470"/>
      <c r="CJ27" s="462"/>
      <c r="CK27" s="470"/>
      <c r="CL27" s="470">
        <v>0</v>
      </c>
      <c r="CM27" s="470">
        <v>0</v>
      </c>
      <c r="CN27" s="470">
        <v>0</v>
      </c>
      <c r="CO27" s="482">
        <f t="shared" si="16"/>
        <v>0</v>
      </c>
    </row>
    <row r="28" spans="1:194" ht="54">
      <c r="A28" s="625" t="s">
        <v>457</v>
      </c>
      <c r="B28" s="108" t="s">
        <v>458</v>
      </c>
      <c r="C28" s="626" t="s">
        <v>377</v>
      </c>
      <c r="D28" s="621">
        <v>10573</v>
      </c>
      <c r="E28" s="462">
        <v>5287</v>
      </c>
      <c r="F28" s="314">
        <f t="shared" si="0"/>
        <v>50.004729026766292</v>
      </c>
      <c r="G28" s="463">
        <v>16888</v>
      </c>
      <c r="H28" s="464">
        <v>16887</v>
      </c>
      <c r="I28" s="319">
        <f t="shared" si="22"/>
        <v>99.994078635717671</v>
      </c>
      <c r="J28" s="465"/>
      <c r="K28" s="486"/>
      <c r="L28" s="317">
        <v>0</v>
      </c>
      <c r="M28" s="486"/>
      <c r="N28" s="464"/>
      <c r="O28" s="317">
        <v>0</v>
      </c>
      <c r="P28" s="465">
        <v>5357</v>
      </c>
      <c r="Q28" s="366">
        <v>5357</v>
      </c>
      <c r="R28" s="314">
        <f t="shared" si="23"/>
        <v>100</v>
      </c>
      <c r="S28" s="466">
        <v>4534</v>
      </c>
      <c r="T28" s="366">
        <v>4421</v>
      </c>
      <c r="U28" s="467">
        <f t="shared" si="18"/>
        <v>97.507719453021608</v>
      </c>
      <c r="V28" s="466">
        <v>1390</v>
      </c>
      <c r="W28" s="366">
        <v>1385</v>
      </c>
      <c r="X28" s="314">
        <f t="shared" si="24"/>
        <v>99.640287769784166</v>
      </c>
      <c r="Y28" s="466">
        <v>12979</v>
      </c>
      <c r="Z28" s="366">
        <v>10659</v>
      </c>
      <c r="AA28" s="317">
        <f t="shared" si="1"/>
        <v>82.124971107173124</v>
      </c>
      <c r="AB28" s="348">
        <f t="shared" si="2"/>
        <v>51721</v>
      </c>
      <c r="AC28" s="349">
        <f t="shared" si="3"/>
        <v>43996</v>
      </c>
      <c r="AD28" s="350">
        <f t="shared" si="4"/>
        <v>85.064093888362564</v>
      </c>
      <c r="AE28" s="468">
        <v>812319</v>
      </c>
      <c r="AF28" s="483">
        <v>790142</v>
      </c>
      <c r="AG28" s="317">
        <f t="shared" si="5"/>
        <v>97.269914897964966</v>
      </c>
      <c r="AH28" s="483">
        <v>21406</v>
      </c>
      <c r="AI28" s="470">
        <v>21405</v>
      </c>
      <c r="AJ28" s="467">
        <f t="shared" si="19"/>
        <v>99.995328412594603</v>
      </c>
      <c r="AK28" s="475"/>
      <c r="AL28" s="462"/>
      <c r="AM28" s="314">
        <v>0</v>
      </c>
      <c r="AN28" s="469">
        <v>370</v>
      </c>
      <c r="AO28" s="462">
        <v>370</v>
      </c>
      <c r="AP28" s="467">
        <f t="shared" si="20"/>
        <v>100</v>
      </c>
      <c r="AQ28" s="463">
        <v>7654</v>
      </c>
      <c r="AR28" s="470">
        <v>4787</v>
      </c>
      <c r="AS28" s="471">
        <f t="shared" si="6"/>
        <v>62.542461458061148</v>
      </c>
      <c r="AT28" s="463">
        <v>6453</v>
      </c>
      <c r="AU28" s="470">
        <v>6453</v>
      </c>
      <c r="AV28" s="471">
        <f t="shared" si="25"/>
        <v>100</v>
      </c>
      <c r="AW28" s="463">
        <v>2333</v>
      </c>
      <c r="AX28" s="470">
        <v>2333</v>
      </c>
      <c r="AY28" s="471">
        <f t="shared" si="26"/>
        <v>100</v>
      </c>
      <c r="AZ28" s="463">
        <v>10000</v>
      </c>
      <c r="BA28" s="470">
        <v>8892</v>
      </c>
      <c r="BB28" s="471">
        <f t="shared" si="7"/>
        <v>88.92</v>
      </c>
      <c r="BC28" s="348">
        <f t="shared" si="8"/>
        <v>860535</v>
      </c>
      <c r="BD28" s="349">
        <f t="shared" si="9"/>
        <v>834382</v>
      </c>
      <c r="BE28" s="472">
        <f t="shared" si="10"/>
        <v>96.96084412603787</v>
      </c>
      <c r="BF28" s="473">
        <v>26469</v>
      </c>
      <c r="BG28" s="470">
        <v>20885</v>
      </c>
      <c r="BH28" s="474">
        <f t="shared" si="11"/>
        <v>78.903623106275262</v>
      </c>
      <c r="BI28" s="475">
        <v>19568</v>
      </c>
      <c r="BJ28" s="470">
        <v>18599</v>
      </c>
      <c r="BK28" s="314">
        <f t="shared" si="27"/>
        <v>95.048037612428459</v>
      </c>
      <c r="BL28" s="469"/>
      <c r="BM28" s="462"/>
      <c r="BN28" s="467"/>
      <c r="BO28" s="463">
        <v>2400</v>
      </c>
      <c r="BP28" s="462">
        <v>2400</v>
      </c>
      <c r="BQ28" s="480">
        <f t="shared" si="32"/>
        <v>100</v>
      </c>
      <c r="BR28" s="469">
        <v>14660</v>
      </c>
      <c r="BS28" s="470">
        <v>11594</v>
      </c>
      <c r="BT28" s="474">
        <f t="shared" si="28"/>
        <v>79.085948158253757</v>
      </c>
      <c r="BU28" s="475">
        <v>30396</v>
      </c>
      <c r="BV28" s="470">
        <v>29616</v>
      </c>
      <c r="BW28" s="474">
        <f t="shared" si="12"/>
        <v>97.433872878010263</v>
      </c>
      <c r="BX28" s="475"/>
      <c r="BY28" s="470">
        <v>4952</v>
      </c>
      <c r="BZ28" s="474"/>
      <c r="CA28" s="475">
        <v>88867</v>
      </c>
      <c r="CB28" s="470">
        <v>62912</v>
      </c>
      <c r="CC28" s="474">
        <v>70.793432882847398</v>
      </c>
      <c r="CD28" s="349">
        <f t="shared" si="13"/>
        <v>93493</v>
      </c>
      <c r="CE28" s="349">
        <f t="shared" si="14"/>
        <v>83094</v>
      </c>
      <c r="CF28" s="349">
        <f t="shared" si="15"/>
        <v>88.877242146470863</v>
      </c>
      <c r="CG28" s="475">
        <v>2500</v>
      </c>
      <c r="CH28" s="470">
        <v>12560</v>
      </c>
      <c r="CI28" s="470"/>
      <c r="CJ28" s="470">
        <v>1200</v>
      </c>
      <c r="CK28" s="470">
        <v>15404</v>
      </c>
      <c r="CL28" s="470">
        <v>15044</v>
      </c>
      <c r="CM28" s="470">
        <v>4995</v>
      </c>
      <c r="CN28" s="470">
        <v>7436</v>
      </c>
      <c r="CO28" s="482">
        <f t="shared" si="16"/>
        <v>59139</v>
      </c>
    </row>
    <row r="29" spans="1:194" ht="60" customHeight="1">
      <c r="A29" s="625" t="s">
        <v>459</v>
      </c>
      <c r="B29" s="108" t="s">
        <v>460</v>
      </c>
      <c r="C29" s="626" t="s">
        <v>377</v>
      </c>
      <c r="D29" s="621">
        <v>2880</v>
      </c>
      <c r="E29" s="462">
        <v>2880</v>
      </c>
      <c r="F29" s="314">
        <f t="shared" si="0"/>
        <v>100</v>
      </c>
      <c r="G29" s="463">
        <v>9184</v>
      </c>
      <c r="H29" s="366">
        <v>9184</v>
      </c>
      <c r="I29" s="319">
        <f t="shared" si="22"/>
        <v>100</v>
      </c>
      <c r="J29" s="466">
        <v>300</v>
      </c>
      <c r="K29" s="486">
        <v>300</v>
      </c>
      <c r="L29" s="317">
        <f t="shared" si="29"/>
        <v>100</v>
      </c>
      <c r="M29" s="486">
        <v>1539</v>
      </c>
      <c r="N29" s="464">
        <v>1523</v>
      </c>
      <c r="O29" s="317">
        <f t="shared" si="17"/>
        <v>98.960363872644578</v>
      </c>
      <c r="P29" s="465">
        <v>6679</v>
      </c>
      <c r="Q29" s="366">
        <v>4055</v>
      </c>
      <c r="R29" s="314">
        <f t="shared" si="23"/>
        <v>60.71268153915257</v>
      </c>
      <c r="S29" s="466">
        <v>186</v>
      </c>
      <c r="T29" s="366">
        <v>186</v>
      </c>
      <c r="U29" s="467">
        <f t="shared" si="18"/>
        <v>100</v>
      </c>
      <c r="V29" s="466">
        <v>2350</v>
      </c>
      <c r="W29" s="366">
        <v>2343</v>
      </c>
      <c r="X29" s="314">
        <f t="shared" si="24"/>
        <v>99.702127659574472</v>
      </c>
      <c r="Y29" s="466">
        <v>2972</v>
      </c>
      <c r="Z29" s="366">
        <v>2450</v>
      </c>
      <c r="AA29" s="317">
        <f t="shared" si="1"/>
        <v>82.436069986541057</v>
      </c>
      <c r="AB29" s="348">
        <f t="shared" si="2"/>
        <v>26090</v>
      </c>
      <c r="AC29" s="349">
        <f t="shared" si="3"/>
        <v>22921</v>
      </c>
      <c r="AD29" s="350">
        <f t="shared" si="4"/>
        <v>87.85358374856267</v>
      </c>
      <c r="AE29" s="468">
        <v>50000</v>
      </c>
      <c r="AF29" s="483">
        <v>50000</v>
      </c>
      <c r="AG29" s="317">
        <f t="shared" si="5"/>
        <v>100</v>
      </c>
      <c r="AH29" s="483">
        <v>5542</v>
      </c>
      <c r="AI29" s="470">
        <v>5541</v>
      </c>
      <c r="AJ29" s="467">
        <f t="shared" si="19"/>
        <v>99.981955972573076</v>
      </c>
      <c r="AK29" s="475">
        <v>1824</v>
      </c>
      <c r="AL29" s="462">
        <v>1824</v>
      </c>
      <c r="AM29" s="314">
        <f t="shared" si="30"/>
        <v>100</v>
      </c>
      <c r="AN29" s="469">
        <v>9000</v>
      </c>
      <c r="AO29" s="462">
        <v>8982</v>
      </c>
      <c r="AP29" s="467">
        <f t="shared" si="20"/>
        <v>99.8</v>
      </c>
      <c r="AQ29" s="463">
        <v>5311</v>
      </c>
      <c r="AR29" s="470">
        <v>4233</v>
      </c>
      <c r="AS29" s="471">
        <f t="shared" si="6"/>
        <v>79.702504236490299</v>
      </c>
      <c r="AT29" s="463">
        <v>1501</v>
      </c>
      <c r="AU29" s="470">
        <v>1501</v>
      </c>
      <c r="AV29" s="471">
        <f t="shared" si="25"/>
        <v>100</v>
      </c>
      <c r="AW29" s="463">
        <v>1200</v>
      </c>
      <c r="AX29" s="470">
        <v>1200</v>
      </c>
      <c r="AY29" s="471">
        <f t="shared" si="26"/>
        <v>100</v>
      </c>
      <c r="AZ29" s="463">
        <v>6369</v>
      </c>
      <c r="BA29" s="470">
        <v>5950</v>
      </c>
      <c r="BB29" s="471">
        <f t="shared" si="7"/>
        <v>93.421259224368029</v>
      </c>
      <c r="BC29" s="348">
        <f t="shared" si="8"/>
        <v>80747</v>
      </c>
      <c r="BD29" s="349">
        <f t="shared" si="9"/>
        <v>79231</v>
      </c>
      <c r="BE29" s="472">
        <f t="shared" si="10"/>
        <v>98.122530868019865</v>
      </c>
      <c r="BF29" s="473">
        <v>6762</v>
      </c>
      <c r="BG29" s="470">
        <v>0</v>
      </c>
      <c r="BH29" s="474">
        <f t="shared" si="11"/>
        <v>0</v>
      </c>
      <c r="BI29" s="475">
        <v>14050</v>
      </c>
      <c r="BJ29" s="470">
        <v>14039</v>
      </c>
      <c r="BK29" s="314">
        <f t="shared" si="27"/>
        <v>99.921708185053376</v>
      </c>
      <c r="BL29" s="469">
        <v>4184</v>
      </c>
      <c r="BM29" s="462">
        <v>4184</v>
      </c>
      <c r="BN29" s="467">
        <f t="shared" si="31"/>
        <v>100</v>
      </c>
      <c r="BO29" s="463">
        <v>4498</v>
      </c>
      <c r="BP29" s="462">
        <v>4498</v>
      </c>
      <c r="BQ29" s="480">
        <f t="shared" si="32"/>
        <v>100</v>
      </c>
      <c r="BR29" s="469">
        <v>6029</v>
      </c>
      <c r="BS29" s="470">
        <v>6029</v>
      </c>
      <c r="BT29" s="474">
        <f t="shared" si="28"/>
        <v>100</v>
      </c>
      <c r="BU29" s="475">
        <v>1196</v>
      </c>
      <c r="BV29" s="470">
        <v>1196</v>
      </c>
      <c r="BW29" s="474">
        <f t="shared" si="12"/>
        <v>100</v>
      </c>
      <c r="BX29" s="475"/>
      <c r="BY29" s="470">
        <v>3726</v>
      </c>
      <c r="BZ29" s="474"/>
      <c r="CA29" s="475">
        <v>22849</v>
      </c>
      <c r="CB29" s="470">
        <v>6088</v>
      </c>
      <c r="CC29" s="474">
        <v>26.644492100310735</v>
      </c>
      <c r="CD29" s="349">
        <f t="shared" si="13"/>
        <v>36719</v>
      </c>
      <c r="CE29" s="349">
        <f t="shared" si="14"/>
        <v>29946</v>
      </c>
      <c r="CF29" s="349">
        <f t="shared" si="15"/>
        <v>81.554508565048067</v>
      </c>
      <c r="CG29" s="475">
        <v>0</v>
      </c>
      <c r="CH29" s="470">
        <v>4900</v>
      </c>
      <c r="CI29" s="470">
        <v>1633</v>
      </c>
      <c r="CJ29" s="470">
        <v>2200</v>
      </c>
      <c r="CK29" s="470">
        <v>6117</v>
      </c>
      <c r="CL29" s="470">
        <v>1870</v>
      </c>
      <c r="CM29" s="470">
        <v>4041</v>
      </c>
      <c r="CN29" s="470">
        <v>10776</v>
      </c>
      <c r="CO29" s="482">
        <f t="shared" si="16"/>
        <v>31537</v>
      </c>
    </row>
    <row r="30" spans="1:194" ht="45">
      <c r="A30" s="625" t="s">
        <v>461</v>
      </c>
      <c r="B30" s="108" t="s">
        <v>462</v>
      </c>
      <c r="C30" s="626" t="s">
        <v>451</v>
      </c>
      <c r="D30" s="621">
        <v>6049</v>
      </c>
      <c r="E30" s="462">
        <v>6049</v>
      </c>
      <c r="F30" s="314">
        <f t="shared" si="0"/>
        <v>100</v>
      </c>
      <c r="G30" s="463">
        <v>126</v>
      </c>
      <c r="H30" s="464">
        <v>126</v>
      </c>
      <c r="I30" s="319">
        <f t="shared" si="22"/>
        <v>100</v>
      </c>
      <c r="J30" s="465"/>
      <c r="K30" s="486"/>
      <c r="L30" s="317">
        <v>0</v>
      </c>
      <c r="M30" s="486"/>
      <c r="N30" s="464"/>
      <c r="O30" s="317">
        <v>0</v>
      </c>
      <c r="P30" s="465">
        <v>4247</v>
      </c>
      <c r="Q30" s="366">
        <v>3421</v>
      </c>
      <c r="R30" s="314">
        <f t="shared" si="23"/>
        <v>80.550977160348481</v>
      </c>
      <c r="S30" s="466">
        <v>360</v>
      </c>
      <c r="T30" s="366">
        <v>360</v>
      </c>
      <c r="U30" s="467">
        <f t="shared" si="18"/>
        <v>100</v>
      </c>
      <c r="V30" s="466">
        <v>15</v>
      </c>
      <c r="W30" s="366">
        <v>11</v>
      </c>
      <c r="X30" s="314">
        <f t="shared" si="24"/>
        <v>73.333333333333329</v>
      </c>
      <c r="Y30" s="466">
        <v>3673</v>
      </c>
      <c r="Z30" s="366">
        <v>2900</v>
      </c>
      <c r="AA30" s="317">
        <f t="shared" si="1"/>
        <v>78.954533079226792</v>
      </c>
      <c r="AB30" s="348">
        <f t="shared" si="2"/>
        <v>14470</v>
      </c>
      <c r="AC30" s="349">
        <f t="shared" si="3"/>
        <v>12867</v>
      </c>
      <c r="AD30" s="350">
        <f t="shared" si="4"/>
        <v>88.921907394609534</v>
      </c>
      <c r="AE30" s="468">
        <v>207914</v>
      </c>
      <c r="AF30" s="483">
        <v>207851</v>
      </c>
      <c r="AG30" s="317">
        <f t="shared" si="5"/>
        <v>99.969699010167659</v>
      </c>
      <c r="AH30" s="483">
        <v>1453</v>
      </c>
      <c r="AI30" s="470">
        <v>1452</v>
      </c>
      <c r="AJ30" s="467">
        <f t="shared" si="19"/>
        <v>99.93117687543014</v>
      </c>
      <c r="AK30" s="475"/>
      <c r="AL30" s="462"/>
      <c r="AM30" s="314">
        <v>0</v>
      </c>
      <c r="AN30" s="469"/>
      <c r="AO30" s="462"/>
      <c r="AP30" s="467" t="e">
        <f t="shared" si="20"/>
        <v>#DIV/0!</v>
      </c>
      <c r="AQ30" s="463">
        <v>2276</v>
      </c>
      <c r="AR30" s="470">
        <v>580</v>
      </c>
      <c r="AS30" s="471">
        <f t="shared" si="6"/>
        <v>25.483304042179263</v>
      </c>
      <c r="AT30" s="463">
        <v>35339</v>
      </c>
      <c r="AU30" s="470">
        <v>2400</v>
      </c>
      <c r="AV30" s="471">
        <f t="shared" si="25"/>
        <v>6.7913636492260672</v>
      </c>
      <c r="AW30" s="463">
        <v>530</v>
      </c>
      <c r="AX30" s="470">
        <v>530</v>
      </c>
      <c r="AY30" s="471">
        <f t="shared" si="26"/>
        <v>100</v>
      </c>
      <c r="AZ30" s="463"/>
      <c r="BA30" s="470">
        <v>0</v>
      </c>
      <c r="BB30" s="471">
        <v>0</v>
      </c>
      <c r="BC30" s="348">
        <f t="shared" si="8"/>
        <v>247512</v>
      </c>
      <c r="BD30" s="349">
        <f t="shared" si="9"/>
        <v>212813</v>
      </c>
      <c r="BE30" s="472">
        <f t="shared" si="10"/>
        <v>85.980881735026983</v>
      </c>
      <c r="BF30" s="473"/>
      <c r="BG30" s="470">
        <v>6417</v>
      </c>
      <c r="BH30" s="474"/>
      <c r="BI30" s="475">
        <v>6056</v>
      </c>
      <c r="BJ30" s="470">
        <v>5518</v>
      </c>
      <c r="BK30" s="314">
        <f t="shared" si="27"/>
        <v>91.116248348745046</v>
      </c>
      <c r="BL30" s="469"/>
      <c r="BM30" s="462"/>
      <c r="BN30" s="467"/>
      <c r="BO30" s="463"/>
      <c r="BP30" s="462"/>
      <c r="BQ30" s="480"/>
      <c r="BR30" s="469">
        <v>317</v>
      </c>
      <c r="BS30" s="470">
        <v>533</v>
      </c>
      <c r="BT30" s="474">
        <f t="shared" si="28"/>
        <v>168.13880126182966</v>
      </c>
      <c r="BU30" s="475">
        <v>3684</v>
      </c>
      <c r="BV30" s="470">
        <v>3684</v>
      </c>
      <c r="BW30" s="474">
        <f t="shared" si="12"/>
        <v>100</v>
      </c>
      <c r="BX30" s="475"/>
      <c r="BY30" s="470">
        <v>709</v>
      </c>
      <c r="BZ30" s="474"/>
      <c r="CA30" s="475"/>
      <c r="CB30" s="470">
        <v>0</v>
      </c>
      <c r="CC30" s="474"/>
      <c r="CD30" s="349">
        <f t="shared" si="13"/>
        <v>10057</v>
      </c>
      <c r="CE30" s="349">
        <f t="shared" si="14"/>
        <v>16152</v>
      </c>
      <c r="CF30" s="349">
        <f t="shared" si="15"/>
        <v>160.60455404196082</v>
      </c>
      <c r="CG30" s="475">
        <v>1500</v>
      </c>
      <c r="CH30" s="470">
        <v>1394</v>
      </c>
      <c r="CI30" s="462"/>
      <c r="CJ30" s="470">
        <v>20</v>
      </c>
      <c r="CK30" s="470">
        <v>625</v>
      </c>
      <c r="CL30" s="470">
        <v>6128</v>
      </c>
      <c r="CM30" s="470">
        <v>0</v>
      </c>
      <c r="CN30" s="470">
        <v>14000</v>
      </c>
      <c r="CO30" s="482">
        <f t="shared" si="16"/>
        <v>23667</v>
      </c>
    </row>
    <row r="31" spans="1:194" ht="40.5" customHeight="1">
      <c r="A31" s="625" t="s">
        <v>463</v>
      </c>
      <c r="B31" s="108" t="s">
        <v>464</v>
      </c>
      <c r="C31" s="626" t="s">
        <v>437</v>
      </c>
      <c r="D31" s="621"/>
      <c r="E31" s="462"/>
      <c r="F31" s="314">
        <v>0</v>
      </c>
      <c r="G31" s="463">
        <v>16</v>
      </c>
      <c r="H31" s="366">
        <v>16</v>
      </c>
      <c r="I31" s="319">
        <f t="shared" si="22"/>
        <v>100</v>
      </c>
      <c r="J31" s="466">
        <v>3</v>
      </c>
      <c r="K31" s="486">
        <v>3</v>
      </c>
      <c r="L31" s="317">
        <f t="shared" si="29"/>
        <v>100</v>
      </c>
      <c r="M31" s="486">
        <v>803</v>
      </c>
      <c r="N31" s="366">
        <v>803</v>
      </c>
      <c r="O31" s="317">
        <f t="shared" si="17"/>
        <v>100</v>
      </c>
      <c r="P31" s="466">
        <v>1113</v>
      </c>
      <c r="Q31" s="366">
        <v>1067</v>
      </c>
      <c r="R31" s="314">
        <f t="shared" si="23"/>
        <v>95.867026055705296</v>
      </c>
      <c r="S31" s="466">
        <v>21</v>
      </c>
      <c r="T31" s="366">
        <v>21</v>
      </c>
      <c r="U31" s="467">
        <f t="shared" si="18"/>
        <v>100</v>
      </c>
      <c r="V31" s="466">
        <v>250</v>
      </c>
      <c r="W31" s="366">
        <v>243</v>
      </c>
      <c r="X31" s="314">
        <f t="shared" si="24"/>
        <v>97.2</v>
      </c>
      <c r="Y31" s="466">
        <v>15</v>
      </c>
      <c r="Z31" s="366">
        <v>15</v>
      </c>
      <c r="AA31" s="317">
        <f t="shared" si="1"/>
        <v>100</v>
      </c>
      <c r="AB31" s="348">
        <f t="shared" si="2"/>
        <v>2221</v>
      </c>
      <c r="AC31" s="349">
        <f t="shared" si="3"/>
        <v>2168</v>
      </c>
      <c r="AD31" s="350">
        <f t="shared" si="4"/>
        <v>97.613687528140474</v>
      </c>
      <c r="AE31" s="468"/>
      <c r="AF31" s="483">
        <v>0</v>
      </c>
      <c r="AG31" s="317">
        <v>0</v>
      </c>
      <c r="AH31" s="483">
        <v>266</v>
      </c>
      <c r="AI31" s="470">
        <v>265</v>
      </c>
      <c r="AJ31" s="467">
        <f t="shared" si="19"/>
        <v>99.624060150375939</v>
      </c>
      <c r="AK31" s="475">
        <v>20</v>
      </c>
      <c r="AL31" s="462">
        <v>10</v>
      </c>
      <c r="AM31" s="314">
        <f t="shared" si="30"/>
        <v>50</v>
      </c>
      <c r="AN31" s="469">
        <v>2900</v>
      </c>
      <c r="AO31" s="462">
        <v>2804</v>
      </c>
      <c r="AP31" s="467">
        <f t="shared" si="20"/>
        <v>96.689655172413794</v>
      </c>
      <c r="AQ31" s="463">
        <v>1884</v>
      </c>
      <c r="AR31" s="470">
        <v>1768</v>
      </c>
      <c r="AS31" s="471">
        <f t="shared" si="6"/>
        <v>93.842887473460721</v>
      </c>
      <c r="AT31" s="463">
        <v>12</v>
      </c>
      <c r="AU31" s="470">
        <v>12</v>
      </c>
      <c r="AV31" s="471">
        <f t="shared" si="25"/>
        <v>100</v>
      </c>
      <c r="AW31" s="463">
        <v>575</v>
      </c>
      <c r="AX31" s="470">
        <v>575</v>
      </c>
      <c r="AY31" s="471">
        <f t="shared" si="26"/>
        <v>100</v>
      </c>
      <c r="AZ31" s="463">
        <v>57</v>
      </c>
      <c r="BA31" s="470">
        <v>52</v>
      </c>
      <c r="BB31" s="471">
        <f t="shared" si="7"/>
        <v>91.228070175438603</v>
      </c>
      <c r="BC31" s="348">
        <f t="shared" si="8"/>
        <v>5714</v>
      </c>
      <c r="BD31" s="349">
        <f t="shared" si="9"/>
        <v>5486</v>
      </c>
      <c r="BE31" s="472">
        <f t="shared" si="10"/>
        <v>96.009800490024503</v>
      </c>
      <c r="BF31" s="473">
        <v>500</v>
      </c>
      <c r="BG31" s="470">
        <v>500</v>
      </c>
      <c r="BH31" s="474">
        <f t="shared" si="11"/>
        <v>100</v>
      </c>
      <c r="BI31" s="475">
        <v>294</v>
      </c>
      <c r="BJ31" s="470">
        <v>222</v>
      </c>
      <c r="BK31" s="314">
        <f t="shared" si="27"/>
        <v>75.510204081632651</v>
      </c>
      <c r="BL31" s="469">
        <v>69</v>
      </c>
      <c r="BM31" s="462">
        <v>67</v>
      </c>
      <c r="BN31" s="467">
        <f t="shared" si="31"/>
        <v>97.101449275362313</v>
      </c>
      <c r="BO31" s="463">
        <v>3320</v>
      </c>
      <c r="BP31" s="462">
        <v>3007</v>
      </c>
      <c r="BQ31" s="480">
        <f t="shared" si="32"/>
        <v>90.57228915662651</v>
      </c>
      <c r="BR31" s="469">
        <v>944</v>
      </c>
      <c r="BS31" s="470">
        <v>957</v>
      </c>
      <c r="BT31" s="474">
        <f t="shared" si="28"/>
        <v>101.37711864406779</v>
      </c>
      <c r="BU31" s="475">
        <v>98</v>
      </c>
      <c r="BV31" s="470">
        <v>42</v>
      </c>
      <c r="BW31" s="474">
        <f t="shared" si="12"/>
        <v>42.857142857142854</v>
      </c>
      <c r="BX31" s="475"/>
      <c r="BY31" s="470">
        <v>1018</v>
      </c>
      <c r="BZ31" s="474"/>
      <c r="CA31" s="475">
        <v>57</v>
      </c>
      <c r="CB31" s="470">
        <v>40</v>
      </c>
      <c r="CC31" s="474">
        <v>70.175438596491233</v>
      </c>
      <c r="CD31" s="349">
        <f t="shared" si="13"/>
        <v>5225</v>
      </c>
      <c r="CE31" s="349">
        <f t="shared" si="14"/>
        <v>4795</v>
      </c>
      <c r="CF31" s="349">
        <f t="shared" si="15"/>
        <v>91.770334928229659</v>
      </c>
      <c r="CG31" s="475">
        <v>120</v>
      </c>
      <c r="CH31" s="470">
        <v>318</v>
      </c>
      <c r="CI31" s="470">
        <v>100</v>
      </c>
      <c r="CJ31" s="470">
        <v>2836</v>
      </c>
      <c r="CK31" s="470">
        <v>4662</v>
      </c>
      <c r="CL31" s="470">
        <v>64</v>
      </c>
      <c r="CM31" s="470">
        <v>860</v>
      </c>
      <c r="CN31" s="470">
        <v>107</v>
      </c>
      <c r="CO31" s="482">
        <f t="shared" si="16"/>
        <v>9067</v>
      </c>
    </row>
    <row r="32" spans="1:194" ht="32.25" customHeight="1">
      <c r="A32" s="627" t="s">
        <v>711</v>
      </c>
      <c r="B32" s="108"/>
      <c r="C32" s="630" t="s">
        <v>187</v>
      </c>
      <c r="D32" s="623">
        <v>2</v>
      </c>
      <c r="E32" s="462">
        <v>2</v>
      </c>
      <c r="F32" s="314">
        <f t="shared" si="0"/>
        <v>100</v>
      </c>
      <c r="G32" s="463">
        <v>18996</v>
      </c>
      <c r="H32" s="464">
        <v>18996</v>
      </c>
      <c r="I32" s="319">
        <f t="shared" si="22"/>
        <v>100</v>
      </c>
      <c r="J32" s="465">
        <v>150</v>
      </c>
      <c r="K32" s="486">
        <v>55</v>
      </c>
      <c r="L32" s="317">
        <f t="shared" si="29"/>
        <v>36.666666666666664</v>
      </c>
      <c r="M32" s="486"/>
      <c r="N32" s="464"/>
      <c r="O32" s="317">
        <v>0</v>
      </c>
      <c r="P32" s="465">
        <v>12906</v>
      </c>
      <c r="Q32" s="366">
        <v>12906</v>
      </c>
      <c r="R32" s="314">
        <f t="shared" si="23"/>
        <v>100</v>
      </c>
      <c r="S32" s="466">
        <v>17231</v>
      </c>
      <c r="T32" s="464">
        <v>15136</v>
      </c>
      <c r="U32" s="467">
        <f t="shared" si="18"/>
        <v>87.841680691776446</v>
      </c>
      <c r="V32" s="466">
        <v>3310</v>
      </c>
      <c r="W32" s="366">
        <v>3306</v>
      </c>
      <c r="X32" s="314">
        <f t="shared" si="24"/>
        <v>99.879154078549846</v>
      </c>
      <c r="Y32" s="466">
        <v>3819</v>
      </c>
      <c r="Z32" s="366">
        <v>3245</v>
      </c>
      <c r="AA32" s="317">
        <f t="shared" si="1"/>
        <v>84.969887405079859</v>
      </c>
      <c r="AB32" s="348">
        <f t="shared" si="2"/>
        <v>56414</v>
      </c>
      <c r="AC32" s="349">
        <f t="shared" si="3"/>
        <v>53646</v>
      </c>
      <c r="AD32" s="350">
        <f t="shared" si="4"/>
        <v>95.093416527812252</v>
      </c>
      <c r="AE32" s="468"/>
      <c r="AF32" s="469"/>
      <c r="AG32" s="317">
        <v>0</v>
      </c>
      <c r="AH32" s="469">
        <v>9055</v>
      </c>
      <c r="AI32" s="470">
        <v>9054</v>
      </c>
      <c r="AJ32" s="467">
        <f t="shared" si="19"/>
        <v>99.988956377691878</v>
      </c>
      <c r="AK32" s="475">
        <v>2</v>
      </c>
      <c r="AL32" s="462">
        <v>2</v>
      </c>
      <c r="AM32" s="314">
        <f t="shared" si="30"/>
        <v>100</v>
      </c>
      <c r="AN32" s="469">
        <v>2300</v>
      </c>
      <c r="AO32" s="462">
        <v>2300</v>
      </c>
      <c r="AP32" s="467">
        <f t="shared" si="20"/>
        <v>100</v>
      </c>
      <c r="AQ32" s="463">
        <v>12800</v>
      </c>
      <c r="AR32" s="470">
        <v>12739</v>
      </c>
      <c r="AS32" s="471">
        <f t="shared" si="6"/>
        <v>99.5234375</v>
      </c>
      <c r="AT32" s="463">
        <v>21097</v>
      </c>
      <c r="AU32" s="470">
        <v>21097</v>
      </c>
      <c r="AV32" s="471">
        <f t="shared" si="25"/>
        <v>100</v>
      </c>
      <c r="AW32" s="463">
        <v>3367</v>
      </c>
      <c r="AX32" s="470">
        <v>3367</v>
      </c>
      <c r="AY32" s="471">
        <f t="shared" si="26"/>
        <v>100</v>
      </c>
      <c r="AZ32" s="463">
        <v>15046</v>
      </c>
      <c r="BA32" s="470">
        <v>13993</v>
      </c>
      <c r="BB32" s="471">
        <f t="shared" si="7"/>
        <v>93.001462182639898</v>
      </c>
      <c r="BC32" s="348">
        <f t="shared" si="8"/>
        <v>63667</v>
      </c>
      <c r="BD32" s="349">
        <f t="shared" si="9"/>
        <v>62552</v>
      </c>
      <c r="BE32" s="472">
        <f t="shared" si="10"/>
        <v>98.248700268584983</v>
      </c>
      <c r="BF32" s="473"/>
      <c r="BG32" s="462"/>
      <c r="BH32" s="474"/>
      <c r="BI32" s="475">
        <v>12400</v>
      </c>
      <c r="BJ32" s="470"/>
      <c r="BK32" s="314">
        <f t="shared" si="27"/>
        <v>0</v>
      </c>
      <c r="BL32" s="469">
        <v>2300</v>
      </c>
      <c r="BM32" s="462"/>
      <c r="BN32" s="467">
        <f t="shared" si="31"/>
        <v>0</v>
      </c>
      <c r="BO32" s="463">
        <v>3250</v>
      </c>
      <c r="BP32" s="462">
        <v>3248</v>
      </c>
      <c r="BQ32" s="480">
        <f t="shared" si="32"/>
        <v>99.938461538461539</v>
      </c>
      <c r="BR32" s="469">
        <v>15665</v>
      </c>
      <c r="BS32" s="470">
        <v>15665</v>
      </c>
      <c r="BT32" s="474">
        <f t="shared" si="28"/>
        <v>100</v>
      </c>
      <c r="BU32" s="475">
        <v>14851</v>
      </c>
      <c r="BV32" s="470">
        <v>14851</v>
      </c>
      <c r="BW32" s="474">
        <f t="shared" si="12"/>
        <v>100</v>
      </c>
      <c r="BX32" s="475">
        <v>5848</v>
      </c>
      <c r="BY32" s="470">
        <v>5848</v>
      </c>
      <c r="BZ32" s="474">
        <v>100</v>
      </c>
      <c r="CA32" s="475">
        <v>15102</v>
      </c>
      <c r="CB32" s="470">
        <v>15102</v>
      </c>
      <c r="CC32" s="474">
        <v>100</v>
      </c>
      <c r="CD32" s="349">
        <f t="shared" si="13"/>
        <v>48466</v>
      </c>
      <c r="CE32" s="349">
        <f t="shared" si="14"/>
        <v>33764</v>
      </c>
      <c r="CF32" s="349">
        <f t="shared" si="15"/>
        <v>69.665332397969706</v>
      </c>
      <c r="CG32" s="463"/>
      <c r="CH32" s="470"/>
      <c r="CI32" s="470">
        <v>0</v>
      </c>
      <c r="CJ32" s="470"/>
      <c r="CK32" s="470"/>
      <c r="CL32" s="470">
        <v>0</v>
      </c>
      <c r="CM32" s="470">
        <v>0</v>
      </c>
      <c r="CN32" s="470">
        <v>0</v>
      </c>
      <c r="CO32" s="482">
        <f t="shared" si="16"/>
        <v>0</v>
      </c>
    </row>
    <row r="33" spans="1:93" ht="60.75" customHeight="1">
      <c r="A33" s="627" t="s">
        <v>712</v>
      </c>
      <c r="B33" s="108"/>
      <c r="C33" s="630" t="s">
        <v>96</v>
      </c>
      <c r="D33" s="623"/>
      <c r="E33" s="462"/>
      <c r="F33" s="314">
        <v>0</v>
      </c>
      <c r="G33" s="463">
        <v>709</v>
      </c>
      <c r="H33" s="464">
        <v>709</v>
      </c>
      <c r="I33" s="319">
        <f t="shared" si="22"/>
        <v>100</v>
      </c>
      <c r="J33" s="465"/>
      <c r="K33" s="486"/>
      <c r="L33" s="317">
        <v>0</v>
      </c>
      <c r="M33" s="486"/>
      <c r="N33" s="464"/>
      <c r="O33" s="317">
        <v>0</v>
      </c>
      <c r="P33" s="465">
        <v>1000</v>
      </c>
      <c r="Q33" s="366">
        <v>494</v>
      </c>
      <c r="R33" s="314">
        <f t="shared" si="23"/>
        <v>49.4</v>
      </c>
      <c r="S33" s="466"/>
      <c r="T33" s="464"/>
      <c r="U33" s="467">
        <v>0</v>
      </c>
      <c r="V33" s="466">
        <v>80</v>
      </c>
      <c r="W33" s="366">
        <v>70</v>
      </c>
      <c r="X33" s="314">
        <f t="shared" si="24"/>
        <v>87.5</v>
      </c>
      <c r="Y33" s="466">
        <v>261</v>
      </c>
      <c r="Z33" s="366">
        <v>238</v>
      </c>
      <c r="AA33" s="317">
        <f t="shared" si="1"/>
        <v>91.187739463601531</v>
      </c>
      <c r="AB33" s="348">
        <f t="shared" si="2"/>
        <v>2050</v>
      </c>
      <c r="AC33" s="349">
        <f t="shared" si="3"/>
        <v>1511</v>
      </c>
      <c r="AD33" s="350">
        <f t="shared" si="4"/>
        <v>73.707317073170728</v>
      </c>
      <c r="AE33" s="468"/>
      <c r="AF33" s="469"/>
      <c r="AG33" s="317">
        <v>0</v>
      </c>
      <c r="AH33" s="469">
        <v>422</v>
      </c>
      <c r="AI33" s="470">
        <v>420</v>
      </c>
      <c r="AJ33" s="467">
        <f t="shared" si="19"/>
        <v>99.526066350710906</v>
      </c>
      <c r="AK33" s="475"/>
      <c r="AL33" s="462"/>
      <c r="AM33" s="314">
        <v>0</v>
      </c>
      <c r="AN33" s="469">
        <v>34</v>
      </c>
      <c r="AO33" s="462">
        <v>34</v>
      </c>
      <c r="AP33" s="467">
        <f t="shared" si="20"/>
        <v>100</v>
      </c>
      <c r="AQ33" s="463">
        <v>920</v>
      </c>
      <c r="AR33" s="470">
        <v>565</v>
      </c>
      <c r="AS33" s="471">
        <f t="shared" si="6"/>
        <v>61.413043478260867</v>
      </c>
      <c r="AT33" s="463">
        <v>509</v>
      </c>
      <c r="AU33" s="470">
        <v>509</v>
      </c>
      <c r="AV33" s="471">
        <f t="shared" si="25"/>
        <v>100</v>
      </c>
      <c r="AW33" s="463">
        <v>67</v>
      </c>
      <c r="AX33" s="470">
        <v>65</v>
      </c>
      <c r="AY33" s="471">
        <f t="shared" si="26"/>
        <v>97.014925373134332</v>
      </c>
      <c r="AZ33" s="463">
        <v>906</v>
      </c>
      <c r="BA33" s="470">
        <v>4000</v>
      </c>
      <c r="BB33" s="471">
        <f t="shared" si="7"/>
        <v>441.50110375275938</v>
      </c>
      <c r="BC33" s="348">
        <f t="shared" si="8"/>
        <v>2858</v>
      </c>
      <c r="BD33" s="349">
        <f t="shared" si="9"/>
        <v>5593</v>
      </c>
      <c r="BE33" s="472">
        <f t="shared" si="10"/>
        <v>195.69629111266619</v>
      </c>
      <c r="BF33" s="473"/>
      <c r="BG33" s="462"/>
      <c r="BH33" s="474"/>
      <c r="BI33" s="475">
        <v>920</v>
      </c>
      <c r="BJ33" s="470"/>
      <c r="BK33" s="314">
        <f t="shared" si="27"/>
        <v>0</v>
      </c>
      <c r="BL33" s="469"/>
      <c r="BM33" s="462"/>
      <c r="BN33" s="467"/>
      <c r="BO33" s="463"/>
      <c r="BP33" s="462"/>
      <c r="BQ33" s="480"/>
      <c r="BR33" s="469">
        <v>917</v>
      </c>
      <c r="BS33" s="470">
        <v>483</v>
      </c>
      <c r="BT33" s="474">
        <f t="shared" si="28"/>
        <v>52.671755725190842</v>
      </c>
      <c r="BU33" s="475">
        <v>1410</v>
      </c>
      <c r="BV33" s="470">
        <v>366</v>
      </c>
      <c r="BW33" s="474">
        <f t="shared" si="12"/>
        <v>25.957446808510639</v>
      </c>
      <c r="BX33" s="475">
        <v>83</v>
      </c>
      <c r="BY33" s="470">
        <v>44</v>
      </c>
      <c r="BZ33" s="474">
        <v>53.012048192771083</v>
      </c>
      <c r="CA33" s="475">
        <v>836</v>
      </c>
      <c r="CB33" s="470">
        <v>244</v>
      </c>
      <c r="CC33" s="474">
        <v>29.186602870813399</v>
      </c>
      <c r="CD33" s="349">
        <f t="shared" si="13"/>
        <v>3247</v>
      </c>
      <c r="CE33" s="349">
        <f t="shared" si="14"/>
        <v>849</v>
      </c>
      <c r="CF33" s="349">
        <f t="shared" si="15"/>
        <v>26.1472128118263</v>
      </c>
      <c r="CG33" s="463"/>
      <c r="CH33" s="470"/>
      <c r="CI33" s="462"/>
      <c r="CJ33" s="470"/>
      <c r="CK33" s="470"/>
      <c r="CL33" s="470">
        <v>0</v>
      </c>
      <c r="CM33" s="470">
        <v>0</v>
      </c>
      <c r="CN33" s="470">
        <v>0</v>
      </c>
      <c r="CO33" s="482">
        <f t="shared" si="16"/>
        <v>0</v>
      </c>
    </row>
    <row r="34" spans="1:93" ht="24" customHeight="1">
      <c r="A34" s="627" t="s">
        <v>713</v>
      </c>
      <c r="B34" s="108"/>
      <c r="C34" s="630" t="s">
        <v>219</v>
      </c>
      <c r="D34" s="623"/>
      <c r="E34" s="462"/>
      <c r="F34" s="314">
        <v>0</v>
      </c>
      <c r="G34" s="463">
        <v>2361</v>
      </c>
      <c r="H34" s="464">
        <v>2361</v>
      </c>
      <c r="I34" s="319">
        <f t="shared" si="22"/>
        <v>100</v>
      </c>
      <c r="J34" s="465"/>
      <c r="K34" s="486"/>
      <c r="L34" s="317">
        <v>0</v>
      </c>
      <c r="M34" s="486"/>
      <c r="N34" s="464"/>
      <c r="O34" s="317">
        <v>0</v>
      </c>
      <c r="P34" s="465">
        <v>1196</v>
      </c>
      <c r="Q34" s="366">
        <v>186</v>
      </c>
      <c r="R34" s="314">
        <f t="shared" si="23"/>
        <v>15.551839464882944</v>
      </c>
      <c r="S34" s="466">
        <v>157</v>
      </c>
      <c r="T34" s="464">
        <v>136</v>
      </c>
      <c r="U34" s="467">
        <f t="shared" si="18"/>
        <v>86.624203821656053</v>
      </c>
      <c r="V34" s="466">
        <v>50</v>
      </c>
      <c r="W34" s="366">
        <v>46</v>
      </c>
      <c r="X34" s="314">
        <f t="shared" si="24"/>
        <v>92</v>
      </c>
      <c r="Y34" s="466">
        <v>33</v>
      </c>
      <c r="Z34" s="366">
        <v>30</v>
      </c>
      <c r="AA34" s="317">
        <f t="shared" si="1"/>
        <v>90.909090909090907</v>
      </c>
      <c r="AB34" s="348">
        <f t="shared" si="2"/>
        <v>3797</v>
      </c>
      <c r="AC34" s="349">
        <f t="shared" si="3"/>
        <v>2759</v>
      </c>
      <c r="AD34" s="350">
        <f t="shared" si="4"/>
        <v>72.662628390834868</v>
      </c>
      <c r="AE34" s="468">
        <v>40</v>
      </c>
      <c r="AF34" s="483">
        <v>29</v>
      </c>
      <c r="AG34" s="317">
        <f t="shared" si="5"/>
        <v>72.5</v>
      </c>
      <c r="AH34" s="483">
        <v>173</v>
      </c>
      <c r="AI34" s="470">
        <v>169</v>
      </c>
      <c r="AJ34" s="467">
        <f t="shared" si="19"/>
        <v>97.687861271676297</v>
      </c>
      <c r="AK34" s="475">
        <v>230</v>
      </c>
      <c r="AL34" s="462">
        <v>229</v>
      </c>
      <c r="AM34" s="314">
        <f t="shared" si="30"/>
        <v>99.565217391304344</v>
      </c>
      <c r="AN34" s="469">
        <v>460</v>
      </c>
      <c r="AO34" s="462">
        <v>460</v>
      </c>
      <c r="AP34" s="467">
        <f t="shared" si="20"/>
        <v>100</v>
      </c>
      <c r="AQ34" s="463">
        <v>387</v>
      </c>
      <c r="AR34" s="470">
        <v>155</v>
      </c>
      <c r="AS34" s="471">
        <f t="shared" si="6"/>
        <v>40.05167958656331</v>
      </c>
      <c r="AT34" s="463">
        <v>146</v>
      </c>
      <c r="AU34" s="470">
        <v>146</v>
      </c>
      <c r="AV34" s="471">
        <f t="shared" si="25"/>
        <v>100</v>
      </c>
      <c r="AW34" s="463">
        <v>137</v>
      </c>
      <c r="AX34" s="470">
        <v>61</v>
      </c>
      <c r="AY34" s="471">
        <f t="shared" si="26"/>
        <v>44.525547445255476</v>
      </c>
      <c r="AZ34" s="463">
        <v>167</v>
      </c>
      <c r="BA34" s="470">
        <v>163</v>
      </c>
      <c r="BB34" s="471">
        <f t="shared" si="7"/>
        <v>97.604790419161674</v>
      </c>
      <c r="BC34" s="348">
        <f t="shared" si="8"/>
        <v>1740</v>
      </c>
      <c r="BD34" s="349">
        <f t="shared" si="9"/>
        <v>1412</v>
      </c>
      <c r="BE34" s="472">
        <f t="shared" si="10"/>
        <v>81.149425287356323</v>
      </c>
      <c r="BF34" s="473">
        <v>3352</v>
      </c>
      <c r="BG34" s="470">
        <v>3352</v>
      </c>
      <c r="BH34" s="474">
        <f t="shared" si="11"/>
        <v>100</v>
      </c>
      <c r="BI34" s="475">
        <v>152</v>
      </c>
      <c r="BJ34" s="470"/>
      <c r="BK34" s="314">
        <f t="shared" si="27"/>
        <v>0</v>
      </c>
      <c r="BL34" s="469">
        <v>230</v>
      </c>
      <c r="BM34" s="462"/>
      <c r="BN34" s="467">
        <f t="shared" si="31"/>
        <v>0</v>
      </c>
      <c r="BO34" s="463">
        <v>142</v>
      </c>
      <c r="BP34" s="462">
        <v>140</v>
      </c>
      <c r="BQ34" s="480">
        <f t="shared" si="32"/>
        <v>98.591549295774641</v>
      </c>
      <c r="BR34" s="469">
        <v>288</v>
      </c>
      <c r="BS34" s="470">
        <v>158</v>
      </c>
      <c r="BT34" s="474">
        <f t="shared" si="28"/>
        <v>54.861111111111114</v>
      </c>
      <c r="BU34" s="475">
        <v>1683</v>
      </c>
      <c r="BV34" s="470">
        <v>151</v>
      </c>
      <c r="BW34" s="474">
        <f t="shared" si="12"/>
        <v>8.9720736779560308</v>
      </c>
      <c r="BX34" s="475">
        <v>56</v>
      </c>
      <c r="BY34" s="470">
        <v>50</v>
      </c>
      <c r="BZ34" s="474">
        <v>89.285714285714292</v>
      </c>
      <c r="CA34" s="475">
        <v>209</v>
      </c>
      <c r="CB34" s="470">
        <v>186</v>
      </c>
      <c r="CC34" s="474">
        <v>88.995215311004785</v>
      </c>
      <c r="CD34" s="349">
        <f t="shared" si="13"/>
        <v>5847</v>
      </c>
      <c r="CE34" s="349">
        <f t="shared" si="14"/>
        <v>3801</v>
      </c>
      <c r="CF34" s="349">
        <f t="shared" si="15"/>
        <v>65.007696254489488</v>
      </c>
      <c r="CG34" s="475">
        <v>0</v>
      </c>
      <c r="CH34" s="470"/>
      <c r="CI34" s="470">
        <v>0</v>
      </c>
      <c r="CJ34" s="470"/>
      <c r="CK34" s="470"/>
      <c r="CL34" s="470">
        <v>0</v>
      </c>
      <c r="CM34" s="470">
        <v>0</v>
      </c>
      <c r="CN34" s="470">
        <v>0</v>
      </c>
      <c r="CO34" s="482">
        <f t="shared" si="16"/>
        <v>0</v>
      </c>
    </row>
    <row r="35" spans="1:93" ht="63">
      <c r="A35" s="625" t="s">
        <v>465</v>
      </c>
      <c r="B35" s="108" t="s">
        <v>466</v>
      </c>
      <c r="C35" s="626" t="s">
        <v>437</v>
      </c>
      <c r="D35" s="621"/>
      <c r="E35" s="462"/>
      <c r="F35" s="314">
        <v>0</v>
      </c>
      <c r="G35" s="463">
        <v>164</v>
      </c>
      <c r="H35" s="464">
        <v>164</v>
      </c>
      <c r="I35" s="319">
        <f t="shared" si="22"/>
        <v>100</v>
      </c>
      <c r="J35" s="465">
        <v>6</v>
      </c>
      <c r="K35" s="486">
        <v>6</v>
      </c>
      <c r="L35" s="317">
        <f t="shared" si="29"/>
        <v>100</v>
      </c>
      <c r="M35" s="486">
        <v>33</v>
      </c>
      <c r="N35" s="366">
        <v>33</v>
      </c>
      <c r="O35" s="317">
        <f t="shared" si="17"/>
        <v>100</v>
      </c>
      <c r="P35" s="466">
        <v>214</v>
      </c>
      <c r="Q35" s="366">
        <v>186</v>
      </c>
      <c r="R35" s="314">
        <f t="shared" si="23"/>
        <v>86.915887850467286</v>
      </c>
      <c r="S35" s="466">
        <v>110</v>
      </c>
      <c r="T35" s="366">
        <v>104</v>
      </c>
      <c r="U35" s="467">
        <f t="shared" si="18"/>
        <v>94.545454545454547</v>
      </c>
      <c r="V35" s="466">
        <v>50</v>
      </c>
      <c r="W35" s="366">
        <v>47</v>
      </c>
      <c r="X35" s="314">
        <f t="shared" si="24"/>
        <v>94</v>
      </c>
      <c r="Y35" s="466">
        <v>56</v>
      </c>
      <c r="Z35" s="366">
        <v>54</v>
      </c>
      <c r="AA35" s="317">
        <f t="shared" si="1"/>
        <v>96.428571428571431</v>
      </c>
      <c r="AB35" s="348">
        <f t="shared" si="2"/>
        <v>633</v>
      </c>
      <c r="AC35" s="349">
        <f t="shared" si="3"/>
        <v>594</v>
      </c>
      <c r="AD35" s="350">
        <f t="shared" si="4"/>
        <v>93.838862559241704</v>
      </c>
      <c r="AE35" s="468"/>
      <c r="AF35" s="469"/>
      <c r="AG35" s="317">
        <v>0</v>
      </c>
      <c r="AH35" s="469">
        <v>140</v>
      </c>
      <c r="AI35" s="462">
        <v>138</v>
      </c>
      <c r="AJ35" s="467">
        <f t="shared" si="19"/>
        <v>98.571428571428569</v>
      </c>
      <c r="AK35" s="463">
        <v>320</v>
      </c>
      <c r="AL35" s="462">
        <v>318</v>
      </c>
      <c r="AM35" s="314">
        <f t="shared" si="30"/>
        <v>99.375</v>
      </c>
      <c r="AN35" s="469">
        <v>130</v>
      </c>
      <c r="AO35" s="462">
        <v>117</v>
      </c>
      <c r="AP35" s="467">
        <f t="shared" si="20"/>
        <v>90</v>
      </c>
      <c r="AQ35" s="463">
        <v>314</v>
      </c>
      <c r="AR35" s="470">
        <v>179</v>
      </c>
      <c r="AS35" s="471">
        <f t="shared" si="6"/>
        <v>57.00636942675159</v>
      </c>
      <c r="AT35" s="463">
        <v>146</v>
      </c>
      <c r="AU35" s="470">
        <v>146</v>
      </c>
      <c r="AV35" s="471">
        <f t="shared" si="25"/>
        <v>100</v>
      </c>
      <c r="AW35" s="463">
        <v>40</v>
      </c>
      <c r="AX35" s="470">
        <v>40</v>
      </c>
      <c r="AY35" s="471">
        <f t="shared" si="26"/>
        <v>100</v>
      </c>
      <c r="AZ35" s="463">
        <v>193</v>
      </c>
      <c r="BA35" s="470">
        <v>168</v>
      </c>
      <c r="BB35" s="471">
        <f t="shared" si="7"/>
        <v>87.046632124352328</v>
      </c>
      <c r="BC35" s="348">
        <f t="shared" si="8"/>
        <v>1283</v>
      </c>
      <c r="BD35" s="349">
        <f t="shared" si="9"/>
        <v>1106</v>
      </c>
      <c r="BE35" s="472">
        <f t="shared" si="10"/>
        <v>86.204208885424791</v>
      </c>
      <c r="BF35" s="473"/>
      <c r="BG35" s="462"/>
      <c r="BH35" s="474"/>
      <c r="BI35" s="475">
        <v>191</v>
      </c>
      <c r="BJ35" s="462"/>
      <c r="BK35" s="314">
        <f t="shared" si="27"/>
        <v>0</v>
      </c>
      <c r="BL35" s="469">
        <v>130</v>
      </c>
      <c r="BM35" s="462"/>
      <c r="BN35" s="467">
        <f t="shared" si="31"/>
        <v>0</v>
      </c>
      <c r="BO35" s="463">
        <v>102</v>
      </c>
      <c r="BP35" s="462">
        <v>97</v>
      </c>
      <c r="BQ35" s="480">
        <f t="shared" si="32"/>
        <v>95.098039215686271</v>
      </c>
      <c r="BR35" s="469">
        <v>239</v>
      </c>
      <c r="BS35" s="470">
        <v>160</v>
      </c>
      <c r="BT35" s="474">
        <f t="shared" si="28"/>
        <v>66.945606694560666</v>
      </c>
      <c r="BU35" s="475">
        <v>266</v>
      </c>
      <c r="BV35" s="470">
        <v>151</v>
      </c>
      <c r="BW35" s="474">
        <f t="shared" si="12"/>
        <v>56.766917293233085</v>
      </c>
      <c r="BX35" s="475">
        <v>56</v>
      </c>
      <c r="BY35" s="470">
        <v>50</v>
      </c>
      <c r="BZ35" s="474">
        <v>89.285714285714292</v>
      </c>
      <c r="CA35" s="475">
        <v>209</v>
      </c>
      <c r="CB35" s="470">
        <v>190</v>
      </c>
      <c r="CC35" s="474">
        <v>90.909090909090907</v>
      </c>
      <c r="CD35" s="349">
        <f t="shared" si="13"/>
        <v>928</v>
      </c>
      <c r="CE35" s="349">
        <f t="shared" si="14"/>
        <v>408</v>
      </c>
      <c r="CF35" s="349">
        <f t="shared" si="15"/>
        <v>43.96551724137931</v>
      </c>
      <c r="CG35" s="463"/>
      <c r="CH35" s="462"/>
      <c r="CI35" s="470">
        <v>163</v>
      </c>
      <c r="CJ35" s="470">
        <v>129</v>
      </c>
      <c r="CK35" s="470">
        <v>222</v>
      </c>
      <c r="CL35" s="470">
        <v>254</v>
      </c>
      <c r="CM35" s="470">
        <v>60</v>
      </c>
      <c r="CN35" s="470">
        <v>227</v>
      </c>
      <c r="CO35" s="482">
        <f t="shared" si="16"/>
        <v>1055</v>
      </c>
    </row>
    <row r="36" spans="1:93" ht="28.5" customHeight="1">
      <c r="A36" s="631" t="s">
        <v>705</v>
      </c>
      <c r="B36" s="108"/>
      <c r="C36" s="626"/>
      <c r="D36" s="621">
        <v>180</v>
      </c>
      <c r="E36" s="462">
        <v>142</v>
      </c>
      <c r="F36" s="314">
        <f t="shared" si="0"/>
        <v>78.888888888888886</v>
      </c>
      <c r="G36" s="463">
        <v>3</v>
      </c>
      <c r="H36" s="464">
        <v>3</v>
      </c>
      <c r="I36" s="319">
        <f t="shared" si="22"/>
        <v>100</v>
      </c>
      <c r="J36" s="465">
        <v>1</v>
      </c>
      <c r="K36" s="486">
        <v>1</v>
      </c>
      <c r="L36" s="317">
        <f t="shared" si="29"/>
        <v>100</v>
      </c>
      <c r="M36" s="486"/>
      <c r="N36" s="366"/>
      <c r="O36" s="317">
        <v>0</v>
      </c>
      <c r="P36" s="466">
        <v>9</v>
      </c>
      <c r="Q36" s="366">
        <v>9</v>
      </c>
      <c r="R36" s="314">
        <f t="shared" si="23"/>
        <v>100</v>
      </c>
      <c r="S36" s="466"/>
      <c r="T36" s="464"/>
      <c r="U36" s="467">
        <v>0</v>
      </c>
      <c r="V36" s="466">
        <v>3</v>
      </c>
      <c r="W36" s="366">
        <v>3</v>
      </c>
      <c r="X36" s="314">
        <f t="shared" si="24"/>
        <v>100</v>
      </c>
      <c r="Y36" s="466">
        <v>12</v>
      </c>
      <c r="Z36" s="366">
        <v>12</v>
      </c>
      <c r="AA36" s="317">
        <f t="shared" si="1"/>
        <v>100</v>
      </c>
      <c r="AB36" s="348">
        <f t="shared" si="2"/>
        <v>208</v>
      </c>
      <c r="AC36" s="349">
        <f t="shared" si="3"/>
        <v>170</v>
      </c>
      <c r="AD36" s="350">
        <f t="shared" si="4"/>
        <v>81.730769230769226</v>
      </c>
      <c r="AE36" s="468"/>
      <c r="AF36" s="469"/>
      <c r="AG36" s="317">
        <v>0</v>
      </c>
      <c r="AH36" s="469"/>
      <c r="AI36" s="462"/>
      <c r="AJ36" s="467">
        <v>0</v>
      </c>
      <c r="AK36" s="463"/>
      <c r="AL36" s="462"/>
      <c r="AM36" s="314">
        <v>0</v>
      </c>
      <c r="AN36" s="469"/>
      <c r="AO36" s="462"/>
      <c r="AP36" s="467">
        <v>0</v>
      </c>
      <c r="AQ36" s="463">
        <v>8</v>
      </c>
      <c r="AR36" s="470">
        <v>6</v>
      </c>
      <c r="AS36" s="471">
        <f t="shared" si="6"/>
        <v>75</v>
      </c>
      <c r="AT36" s="463"/>
      <c r="AU36" s="470"/>
      <c r="AV36" s="471" t="e">
        <f t="shared" si="25"/>
        <v>#DIV/0!</v>
      </c>
      <c r="AW36" s="463">
        <v>3</v>
      </c>
      <c r="AX36" s="470">
        <v>3</v>
      </c>
      <c r="AY36" s="471">
        <f t="shared" si="26"/>
        <v>100</v>
      </c>
      <c r="AZ36" s="463"/>
      <c r="BA36" s="470"/>
      <c r="BB36" s="471">
        <v>0</v>
      </c>
      <c r="BC36" s="348">
        <f t="shared" si="8"/>
        <v>11</v>
      </c>
      <c r="BD36" s="349">
        <f t="shared" si="9"/>
        <v>9</v>
      </c>
      <c r="BE36" s="472">
        <f t="shared" si="10"/>
        <v>81.818181818181813</v>
      </c>
      <c r="BF36" s="473"/>
      <c r="BG36" s="462"/>
      <c r="BH36" s="474"/>
      <c r="BI36" s="475"/>
      <c r="BJ36" s="462"/>
      <c r="BK36" s="314"/>
      <c r="BL36" s="469"/>
      <c r="BM36" s="462"/>
      <c r="BN36" s="467"/>
      <c r="BO36" s="463">
        <v>1</v>
      </c>
      <c r="BP36" s="462">
        <v>1</v>
      </c>
      <c r="BQ36" s="480">
        <f t="shared" si="32"/>
        <v>100</v>
      </c>
      <c r="BR36" s="469"/>
      <c r="BS36" s="470">
        <v>0</v>
      </c>
      <c r="BT36" s="474"/>
      <c r="BU36" s="475"/>
      <c r="BV36" s="462"/>
      <c r="BW36" s="474"/>
      <c r="BX36" s="475"/>
      <c r="BY36" s="462">
        <v>0</v>
      </c>
      <c r="BZ36" s="474"/>
      <c r="CA36" s="475"/>
      <c r="CB36" s="462"/>
      <c r="CC36" s="474"/>
      <c r="CD36" s="349">
        <f t="shared" si="13"/>
        <v>1</v>
      </c>
      <c r="CE36" s="349">
        <f t="shared" si="14"/>
        <v>1</v>
      </c>
      <c r="CF36" s="349">
        <f t="shared" si="15"/>
        <v>100</v>
      </c>
      <c r="CG36" s="463"/>
      <c r="CH36" s="462"/>
      <c r="CI36" s="462"/>
      <c r="CJ36" s="470"/>
      <c r="CK36" s="470"/>
      <c r="CL36" s="462"/>
      <c r="CM36" s="470">
        <v>0</v>
      </c>
      <c r="CN36" s="462"/>
      <c r="CO36" s="482">
        <f t="shared" si="16"/>
        <v>0</v>
      </c>
    </row>
    <row r="37" spans="1:93" ht="45">
      <c r="A37" s="625" t="s">
        <v>467</v>
      </c>
      <c r="B37" s="108" t="s">
        <v>468</v>
      </c>
      <c r="C37" s="626" t="s">
        <v>434</v>
      </c>
      <c r="D37" s="621"/>
      <c r="E37" s="462"/>
      <c r="F37" s="314">
        <v>0</v>
      </c>
      <c r="G37" s="463">
        <v>2135</v>
      </c>
      <c r="H37" s="464">
        <v>2135</v>
      </c>
      <c r="I37" s="319">
        <f t="shared" si="22"/>
        <v>100</v>
      </c>
      <c r="J37" s="465"/>
      <c r="K37" s="486"/>
      <c r="L37" s="317" t="e">
        <f t="shared" si="29"/>
        <v>#DIV/0!</v>
      </c>
      <c r="M37" s="486"/>
      <c r="N37" s="464"/>
      <c r="O37" s="317">
        <v>0</v>
      </c>
      <c r="P37" s="465">
        <v>4095</v>
      </c>
      <c r="Q37" s="366">
        <v>4095</v>
      </c>
      <c r="R37" s="314">
        <f t="shared" si="23"/>
        <v>100</v>
      </c>
      <c r="S37" s="466">
        <v>4400</v>
      </c>
      <c r="T37" s="366">
        <v>4375</v>
      </c>
      <c r="U37" s="467">
        <f t="shared" si="18"/>
        <v>99.431818181818187</v>
      </c>
      <c r="V37" s="466">
        <v>2577</v>
      </c>
      <c r="W37" s="366">
        <v>2577</v>
      </c>
      <c r="X37" s="314">
        <f t="shared" si="24"/>
        <v>100</v>
      </c>
      <c r="Y37" s="466">
        <v>4012</v>
      </c>
      <c r="Z37" s="366">
        <v>3212</v>
      </c>
      <c r="AA37" s="317">
        <f t="shared" si="1"/>
        <v>80.059820538384841</v>
      </c>
      <c r="AB37" s="348">
        <f t="shared" si="2"/>
        <v>17219</v>
      </c>
      <c r="AC37" s="349">
        <f t="shared" si="3"/>
        <v>16394</v>
      </c>
      <c r="AD37" s="350">
        <f t="shared" si="4"/>
        <v>95.208780997735062</v>
      </c>
      <c r="AE37" s="468">
        <v>1000</v>
      </c>
      <c r="AF37" s="483">
        <v>1000</v>
      </c>
      <c r="AG37" s="317">
        <f t="shared" si="5"/>
        <v>100</v>
      </c>
      <c r="AH37" s="483">
        <v>5700</v>
      </c>
      <c r="AI37" s="470">
        <v>5700</v>
      </c>
      <c r="AJ37" s="467">
        <f t="shared" si="19"/>
        <v>100</v>
      </c>
      <c r="AK37" s="475">
        <v>200</v>
      </c>
      <c r="AL37" s="462">
        <v>198</v>
      </c>
      <c r="AM37" s="314">
        <f t="shared" si="30"/>
        <v>99</v>
      </c>
      <c r="AN37" s="469">
        <v>1950</v>
      </c>
      <c r="AO37" s="462">
        <v>1948</v>
      </c>
      <c r="AP37" s="467">
        <f t="shared" si="20"/>
        <v>99.897435897435898</v>
      </c>
      <c r="AQ37" s="463">
        <v>4515</v>
      </c>
      <c r="AR37" s="470">
        <v>4272</v>
      </c>
      <c r="AS37" s="471">
        <f t="shared" si="6"/>
        <v>94.61794019933555</v>
      </c>
      <c r="AT37" s="463">
        <v>6261</v>
      </c>
      <c r="AU37" s="470">
        <v>6261</v>
      </c>
      <c r="AV37" s="471">
        <f t="shared" si="25"/>
        <v>100</v>
      </c>
      <c r="AW37" s="463">
        <v>3850</v>
      </c>
      <c r="AX37" s="470">
        <v>3850</v>
      </c>
      <c r="AY37" s="471">
        <f t="shared" si="26"/>
        <v>100</v>
      </c>
      <c r="AZ37" s="463">
        <v>2273</v>
      </c>
      <c r="BA37" s="470">
        <v>2200</v>
      </c>
      <c r="BB37" s="471">
        <f t="shared" si="7"/>
        <v>96.788385393752748</v>
      </c>
      <c r="BC37" s="348">
        <f t="shared" si="8"/>
        <v>25749</v>
      </c>
      <c r="BD37" s="349">
        <f t="shared" si="9"/>
        <v>25429</v>
      </c>
      <c r="BE37" s="472">
        <f t="shared" si="10"/>
        <v>98.757233290613229</v>
      </c>
      <c r="BF37" s="473"/>
      <c r="BG37" s="470">
        <v>0</v>
      </c>
      <c r="BH37" s="474"/>
      <c r="BI37" s="475">
        <v>6400</v>
      </c>
      <c r="BJ37" s="470">
        <v>6325</v>
      </c>
      <c r="BK37" s="314">
        <f t="shared" si="27"/>
        <v>98.828125</v>
      </c>
      <c r="BL37" s="469">
        <v>300</v>
      </c>
      <c r="BM37" s="462">
        <v>277</v>
      </c>
      <c r="BN37" s="467">
        <f t="shared" si="31"/>
        <v>92.333333333333329</v>
      </c>
      <c r="BO37" s="463">
        <v>2505</v>
      </c>
      <c r="BP37" s="462">
        <v>1876</v>
      </c>
      <c r="BQ37" s="480">
        <f t="shared" si="32"/>
        <v>74.890219560878251</v>
      </c>
      <c r="BR37" s="469">
        <v>4677</v>
      </c>
      <c r="BS37" s="470">
        <v>4677</v>
      </c>
      <c r="BT37" s="474">
        <f t="shared" si="28"/>
        <v>100</v>
      </c>
      <c r="BU37" s="475">
        <v>4263</v>
      </c>
      <c r="BV37" s="470">
        <v>4263</v>
      </c>
      <c r="BW37" s="474">
        <f t="shared" si="12"/>
        <v>100</v>
      </c>
      <c r="BX37" s="475">
        <v>3696</v>
      </c>
      <c r="BY37" s="470">
        <v>3696</v>
      </c>
      <c r="BZ37" s="474">
        <v>100</v>
      </c>
      <c r="CA37" s="475">
        <v>5280</v>
      </c>
      <c r="CB37" s="470">
        <v>4584</v>
      </c>
      <c r="CC37" s="474">
        <v>86.818181818181813</v>
      </c>
      <c r="CD37" s="349">
        <f t="shared" si="13"/>
        <v>18145</v>
      </c>
      <c r="CE37" s="349">
        <f t="shared" si="14"/>
        <v>17418</v>
      </c>
      <c r="CF37" s="349">
        <f t="shared" si="15"/>
        <v>95.993386607880964</v>
      </c>
      <c r="CG37" s="475">
        <v>0</v>
      </c>
      <c r="CH37" s="470">
        <v>5730</v>
      </c>
      <c r="CI37" s="470">
        <v>252</v>
      </c>
      <c r="CJ37" s="470">
        <v>2000</v>
      </c>
      <c r="CK37" s="470">
        <v>4506</v>
      </c>
      <c r="CL37" s="470">
        <v>8455</v>
      </c>
      <c r="CM37" s="470">
        <v>2570</v>
      </c>
      <c r="CN37" s="470">
        <v>5545</v>
      </c>
      <c r="CO37" s="482">
        <f t="shared" si="16"/>
        <v>29058</v>
      </c>
    </row>
    <row r="38" spans="1:93" ht="36">
      <c r="A38" s="625" t="s">
        <v>469</v>
      </c>
      <c r="B38" s="108" t="s">
        <v>470</v>
      </c>
      <c r="C38" s="626" t="s">
        <v>434</v>
      </c>
      <c r="D38" s="621"/>
      <c r="E38" s="462"/>
      <c r="F38" s="314">
        <v>0</v>
      </c>
      <c r="G38" s="463">
        <v>1</v>
      </c>
      <c r="H38" s="366">
        <v>1</v>
      </c>
      <c r="I38" s="319">
        <f t="shared" si="22"/>
        <v>100</v>
      </c>
      <c r="J38" s="466">
        <v>8</v>
      </c>
      <c r="K38" s="486">
        <v>9</v>
      </c>
      <c r="L38" s="317">
        <f t="shared" si="29"/>
        <v>112.5</v>
      </c>
      <c r="M38" s="486">
        <v>1</v>
      </c>
      <c r="N38" s="366">
        <v>1</v>
      </c>
      <c r="O38" s="317">
        <f t="shared" si="17"/>
        <v>100</v>
      </c>
      <c r="P38" s="466">
        <v>12</v>
      </c>
      <c r="Q38" s="366">
        <v>7</v>
      </c>
      <c r="R38" s="314">
        <f t="shared" si="23"/>
        <v>58.333333333333336</v>
      </c>
      <c r="S38" s="466">
        <v>1</v>
      </c>
      <c r="T38" s="366">
        <v>1</v>
      </c>
      <c r="U38" s="467">
        <f t="shared" si="18"/>
        <v>100</v>
      </c>
      <c r="V38" s="466"/>
      <c r="W38" s="366">
        <v>0</v>
      </c>
      <c r="X38" s="314">
        <v>0</v>
      </c>
      <c r="Y38" s="466">
        <v>3</v>
      </c>
      <c r="Z38" s="366">
        <v>3</v>
      </c>
      <c r="AA38" s="317">
        <f t="shared" si="1"/>
        <v>100</v>
      </c>
      <c r="AB38" s="348">
        <f t="shared" si="2"/>
        <v>26</v>
      </c>
      <c r="AC38" s="349">
        <f t="shared" si="3"/>
        <v>22</v>
      </c>
      <c r="AD38" s="350">
        <f t="shared" si="4"/>
        <v>84.615384615384613</v>
      </c>
      <c r="AE38" s="468">
        <v>15</v>
      </c>
      <c r="AF38" s="483">
        <v>14</v>
      </c>
      <c r="AG38" s="317">
        <f t="shared" si="5"/>
        <v>93.333333333333329</v>
      </c>
      <c r="AH38" s="483">
        <v>2</v>
      </c>
      <c r="AI38" s="470">
        <v>2</v>
      </c>
      <c r="AJ38" s="467">
        <f t="shared" si="19"/>
        <v>100</v>
      </c>
      <c r="AK38" s="475">
        <v>35</v>
      </c>
      <c r="AL38" s="462">
        <v>23</v>
      </c>
      <c r="AM38" s="314">
        <f t="shared" si="30"/>
        <v>65.714285714285708</v>
      </c>
      <c r="AN38" s="469">
        <v>30</v>
      </c>
      <c r="AO38" s="462">
        <v>26</v>
      </c>
      <c r="AP38" s="467">
        <f t="shared" si="20"/>
        <v>86.666666666666671</v>
      </c>
      <c r="AQ38" s="463">
        <v>5</v>
      </c>
      <c r="AR38" s="470">
        <v>3</v>
      </c>
      <c r="AS38" s="471">
        <f t="shared" si="6"/>
        <v>60</v>
      </c>
      <c r="AT38" s="463">
        <v>100</v>
      </c>
      <c r="AU38" s="470"/>
      <c r="AV38" s="471">
        <f t="shared" si="25"/>
        <v>0</v>
      </c>
      <c r="AW38" s="463">
        <v>4</v>
      </c>
      <c r="AX38" s="470">
        <v>4</v>
      </c>
      <c r="AY38" s="471">
        <f t="shared" si="26"/>
        <v>100</v>
      </c>
      <c r="AZ38" s="463">
        <v>100</v>
      </c>
      <c r="BA38" s="470">
        <v>100</v>
      </c>
      <c r="BB38" s="471">
        <f t="shared" si="7"/>
        <v>100</v>
      </c>
      <c r="BC38" s="348">
        <f t="shared" si="8"/>
        <v>291</v>
      </c>
      <c r="BD38" s="349">
        <f t="shared" si="9"/>
        <v>172</v>
      </c>
      <c r="BE38" s="472">
        <f t="shared" si="10"/>
        <v>59.106529209621996</v>
      </c>
      <c r="BF38" s="473">
        <v>200</v>
      </c>
      <c r="BG38" s="470">
        <v>119</v>
      </c>
      <c r="BH38" s="474">
        <f t="shared" si="11"/>
        <v>59.5</v>
      </c>
      <c r="BI38" s="475"/>
      <c r="BJ38" s="470">
        <v>0</v>
      </c>
      <c r="BK38" s="314"/>
      <c r="BL38" s="469">
        <v>112</v>
      </c>
      <c r="BM38" s="462">
        <v>26</v>
      </c>
      <c r="BN38" s="467">
        <f t="shared" si="31"/>
        <v>23.214285714285715</v>
      </c>
      <c r="BO38" s="463">
        <v>94</v>
      </c>
      <c r="BP38" s="462">
        <v>94</v>
      </c>
      <c r="BQ38" s="480">
        <f t="shared" si="32"/>
        <v>100</v>
      </c>
      <c r="BR38" s="469">
        <v>19</v>
      </c>
      <c r="BS38" s="470">
        <v>7</v>
      </c>
      <c r="BT38" s="474">
        <f t="shared" si="28"/>
        <v>36.842105263157897</v>
      </c>
      <c r="BU38" s="475"/>
      <c r="BV38" s="462"/>
      <c r="BW38" s="474"/>
      <c r="BX38" s="475">
        <v>2</v>
      </c>
      <c r="BY38" s="462">
        <v>1</v>
      </c>
      <c r="BZ38" s="474">
        <v>50</v>
      </c>
      <c r="CA38" s="475">
        <v>79</v>
      </c>
      <c r="CB38" s="462">
        <v>60</v>
      </c>
      <c r="CC38" s="474">
        <v>75.949367088607602</v>
      </c>
      <c r="CD38" s="349">
        <f t="shared" si="13"/>
        <v>425</v>
      </c>
      <c r="CE38" s="349">
        <f t="shared" si="14"/>
        <v>246</v>
      </c>
      <c r="CF38" s="349">
        <f t="shared" si="15"/>
        <v>57.882352941176471</v>
      </c>
      <c r="CG38" s="475">
        <v>210</v>
      </c>
      <c r="CH38" s="470">
        <v>0</v>
      </c>
      <c r="CI38" s="470">
        <v>124</v>
      </c>
      <c r="CJ38" s="470">
        <v>104</v>
      </c>
      <c r="CK38" s="470">
        <v>6</v>
      </c>
      <c r="CL38" s="462"/>
      <c r="CM38" s="470">
        <v>0</v>
      </c>
      <c r="CN38" s="470">
        <v>9</v>
      </c>
      <c r="CO38" s="482">
        <f t="shared" si="16"/>
        <v>453</v>
      </c>
    </row>
    <row r="39" spans="1:93" ht="36">
      <c r="A39" s="625" t="s">
        <v>471</v>
      </c>
      <c r="B39" s="108" t="s">
        <v>472</v>
      </c>
      <c r="C39" s="626" t="s">
        <v>434</v>
      </c>
      <c r="D39" s="621"/>
      <c r="E39" s="462"/>
      <c r="F39" s="314">
        <v>0</v>
      </c>
      <c r="G39" s="463">
        <v>2</v>
      </c>
      <c r="H39" s="366">
        <v>2</v>
      </c>
      <c r="I39" s="319">
        <f t="shared" si="22"/>
        <v>100</v>
      </c>
      <c r="J39" s="466">
        <v>2</v>
      </c>
      <c r="K39" s="486">
        <v>2</v>
      </c>
      <c r="L39" s="317">
        <f t="shared" si="29"/>
        <v>100</v>
      </c>
      <c r="M39" s="486"/>
      <c r="N39" s="366"/>
      <c r="O39" s="317">
        <v>0</v>
      </c>
      <c r="P39" s="466">
        <v>4</v>
      </c>
      <c r="Q39" s="366">
        <v>2</v>
      </c>
      <c r="R39" s="314">
        <f t="shared" si="23"/>
        <v>50</v>
      </c>
      <c r="S39" s="466">
        <v>2</v>
      </c>
      <c r="T39" s="366">
        <v>2</v>
      </c>
      <c r="U39" s="467">
        <f t="shared" si="18"/>
        <v>100</v>
      </c>
      <c r="V39" s="466"/>
      <c r="W39" s="366">
        <v>0</v>
      </c>
      <c r="X39" s="314">
        <v>0</v>
      </c>
      <c r="Y39" s="466">
        <v>2</v>
      </c>
      <c r="Z39" s="366">
        <v>2</v>
      </c>
      <c r="AA39" s="317">
        <f t="shared" si="1"/>
        <v>100</v>
      </c>
      <c r="AB39" s="348">
        <f t="shared" si="2"/>
        <v>12</v>
      </c>
      <c r="AC39" s="349">
        <f t="shared" si="3"/>
        <v>10</v>
      </c>
      <c r="AD39" s="350">
        <f t="shared" si="4"/>
        <v>83.333333333333329</v>
      </c>
      <c r="AE39" s="468"/>
      <c r="AF39" s="469"/>
      <c r="AG39" s="317">
        <v>0</v>
      </c>
      <c r="AH39" s="469"/>
      <c r="AI39" s="462"/>
      <c r="AJ39" s="467">
        <v>0</v>
      </c>
      <c r="AK39" s="463">
        <v>10</v>
      </c>
      <c r="AL39" s="462">
        <v>8</v>
      </c>
      <c r="AM39" s="314">
        <f t="shared" si="30"/>
        <v>80</v>
      </c>
      <c r="AN39" s="469"/>
      <c r="AO39" s="462"/>
      <c r="AP39" s="467">
        <v>0</v>
      </c>
      <c r="AQ39" s="463">
        <v>4</v>
      </c>
      <c r="AR39" s="470">
        <v>2</v>
      </c>
      <c r="AS39" s="471">
        <f t="shared" si="6"/>
        <v>50</v>
      </c>
      <c r="AT39" s="463">
        <v>2</v>
      </c>
      <c r="AU39" s="470">
        <v>2</v>
      </c>
      <c r="AV39" s="471">
        <f t="shared" si="25"/>
        <v>100</v>
      </c>
      <c r="AW39" s="463">
        <v>2</v>
      </c>
      <c r="AX39" s="470">
        <v>1</v>
      </c>
      <c r="AY39" s="471">
        <f t="shared" si="26"/>
        <v>50</v>
      </c>
      <c r="AZ39" s="463"/>
      <c r="BA39" s="470">
        <v>0</v>
      </c>
      <c r="BB39" s="471">
        <v>0</v>
      </c>
      <c r="BC39" s="348">
        <f t="shared" si="8"/>
        <v>18</v>
      </c>
      <c r="BD39" s="349">
        <f t="shared" si="9"/>
        <v>13</v>
      </c>
      <c r="BE39" s="472">
        <f t="shared" si="10"/>
        <v>72.222222222222229</v>
      </c>
      <c r="BF39" s="473"/>
      <c r="BG39" s="462"/>
      <c r="BH39" s="474"/>
      <c r="BI39" s="475"/>
      <c r="BJ39" s="462"/>
      <c r="BK39" s="314"/>
      <c r="BL39" s="469">
        <v>4</v>
      </c>
      <c r="BM39" s="462">
        <v>2</v>
      </c>
      <c r="BN39" s="467">
        <f t="shared" si="31"/>
        <v>50</v>
      </c>
      <c r="BO39" s="463"/>
      <c r="BP39" s="462"/>
      <c r="BQ39" s="480"/>
      <c r="BR39" s="469">
        <v>4</v>
      </c>
      <c r="BS39" s="470">
        <v>3</v>
      </c>
      <c r="BT39" s="474">
        <f t="shared" si="28"/>
        <v>75</v>
      </c>
      <c r="BU39" s="475">
        <v>4</v>
      </c>
      <c r="BV39" s="470">
        <v>2</v>
      </c>
      <c r="BW39" s="474">
        <f t="shared" si="12"/>
        <v>50</v>
      </c>
      <c r="BX39" s="475">
        <v>2</v>
      </c>
      <c r="BY39" s="470">
        <v>2</v>
      </c>
      <c r="BZ39" s="474">
        <v>100</v>
      </c>
      <c r="CA39" s="475">
        <v>10</v>
      </c>
      <c r="CB39" s="470">
        <v>6</v>
      </c>
      <c r="CC39" s="474">
        <v>60</v>
      </c>
      <c r="CD39" s="349">
        <f t="shared" si="13"/>
        <v>12</v>
      </c>
      <c r="CE39" s="349">
        <f t="shared" si="14"/>
        <v>7</v>
      </c>
      <c r="CF39" s="349">
        <f t="shared" si="15"/>
        <v>58.333333333333336</v>
      </c>
      <c r="CG39" s="463"/>
      <c r="CH39" s="462"/>
      <c r="CI39" s="470">
        <v>6</v>
      </c>
      <c r="CJ39" s="470">
        <v>20</v>
      </c>
      <c r="CK39" s="470">
        <v>6</v>
      </c>
      <c r="CL39" s="470">
        <v>4</v>
      </c>
      <c r="CM39" s="470">
        <v>1</v>
      </c>
      <c r="CN39" s="470">
        <v>7</v>
      </c>
      <c r="CO39" s="482">
        <f t="shared" si="16"/>
        <v>44</v>
      </c>
    </row>
    <row r="40" spans="1:93" ht="45">
      <c r="A40" s="625" t="s">
        <v>473</v>
      </c>
      <c r="B40" s="108" t="s">
        <v>474</v>
      </c>
      <c r="C40" s="626" t="s">
        <v>397</v>
      </c>
      <c r="D40" s="621"/>
      <c r="E40" s="462"/>
      <c r="F40" s="314">
        <v>0</v>
      </c>
      <c r="G40" s="463">
        <v>13</v>
      </c>
      <c r="H40" s="464">
        <v>13</v>
      </c>
      <c r="I40" s="319">
        <f t="shared" si="22"/>
        <v>100</v>
      </c>
      <c r="J40" s="465"/>
      <c r="K40" s="486"/>
      <c r="L40" s="317">
        <v>0</v>
      </c>
      <c r="M40" s="486"/>
      <c r="N40" s="366"/>
      <c r="O40" s="317">
        <v>0</v>
      </c>
      <c r="P40" s="466">
        <v>13</v>
      </c>
      <c r="Q40" s="366">
        <v>12</v>
      </c>
      <c r="R40" s="314">
        <f t="shared" si="23"/>
        <v>92.307692307692307</v>
      </c>
      <c r="S40" s="466">
        <v>7</v>
      </c>
      <c r="T40" s="366">
        <v>7</v>
      </c>
      <c r="U40" s="467">
        <f t="shared" si="18"/>
        <v>100</v>
      </c>
      <c r="V40" s="466"/>
      <c r="W40" s="366">
        <v>0</v>
      </c>
      <c r="X40" s="314">
        <v>0</v>
      </c>
      <c r="Y40" s="466">
        <v>7</v>
      </c>
      <c r="Z40" s="366">
        <v>7</v>
      </c>
      <c r="AA40" s="317">
        <f t="shared" si="1"/>
        <v>100</v>
      </c>
      <c r="AB40" s="348">
        <f t="shared" si="2"/>
        <v>40</v>
      </c>
      <c r="AC40" s="349">
        <f t="shared" si="3"/>
        <v>39</v>
      </c>
      <c r="AD40" s="350">
        <f t="shared" si="4"/>
        <v>97.5</v>
      </c>
      <c r="AE40" s="468"/>
      <c r="AF40" s="469"/>
      <c r="AG40" s="317">
        <v>0</v>
      </c>
      <c r="AH40" s="469">
        <v>11</v>
      </c>
      <c r="AI40" s="470">
        <v>11</v>
      </c>
      <c r="AJ40" s="467">
        <f t="shared" si="19"/>
        <v>100</v>
      </c>
      <c r="AK40" s="475">
        <v>3</v>
      </c>
      <c r="AL40" s="462">
        <v>3</v>
      </c>
      <c r="AM40" s="314">
        <f t="shared" si="30"/>
        <v>100</v>
      </c>
      <c r="AN40" s="469"/>
      <c r="AO40" s="462"/>
      <c r="AP40" s="467">
        <v>0</v>
      </c>
      <c r="AQ40" s="463">
        <v>15</v>
      </c>
      <c r="AR40" s="470">
        <v>14</v>
      </c>
      <c r="AS40" s="471">
        <f t="shared" si="6"/>
        <v>93.333333333333329</v>
      </c>
      <c r="AT40" s="463">
        <v>6</v>
      </c>
      <c r="AU40" s="470">
        <v>6</v>
      </c>
      <c r="AV40" s="471">
        <f t="shared" si="25"/>
        <v>100</v>
      </c>
      <c r="AW40" s="463">
        <v>4</v>
      </c>
      <c r="AX40" s="470">
        <v>1</v>
      </c>
      <c r="AY40" s="471">
        <f t="shared" si="26"/>
        <v>25</v>
      </c>
      <c r="AZ40" s="463"/>
      <c r="BA40" s="470">
        <v>0</v>
      </c>
      <c r="BB40" s="471">
        <v>0</v>
      </c>
      <c r="BC40" s="348">
        <f t="shared" si="8"/>
        <v>39</v>
      </c>
      <c r="BD40" s="349">
        <f t="shared" si="9"/>
        <v>35</v>
      </c>
      <c r="BE40" s="472">
        <f t="shared" si="10"/>
        <v>89.743589743589737</v>
      </c>
      <c r="BF40" s="473"/>
      <c r="BG40" s="462"/>
      <c r="BH40" s="474"/>
      <c r="BI40" s="475">
        <v>5</v>
      </c>
      <c r="BJ40" s="470">
        <v>4</v>
      </c>
      <c r="BK40" s="314">
        <f t="shared" si="27"/>
        <v>80</v>
      </c>
      <c r="BL40" s="469">
        <v>8</v>
      </c>
      <c r="BM40" s="462">
        <v>5</v>
      </c>
      <c r="BN40" s="467">
        <f t="shared" si="31"/>
        <v>62.5</v>
      </c>
      <c r="BO40" s="463"/>
      <c r="BP40" s="462"/>
      <c r="BQ40" s="480"/>
      <c r="BR40" s="469">
        <v>17</v>
      </c>
      <c r="BS40" s="470">
        <v>17</v>
      </c>
      <c r="BT40" s="474">
        <f t="shared" si="28"/>
        <v>100</v>
      </c>
      <c r="BU40" s="475">
        <v>17</v>
      </c>
      <c r="BV40" s="470">
        <v>17</v>
      </c>
      <c r="BW40" s="474">
        <f t="shared" si="12"/>
        <v>100</v>
      </c>
      <c r="BX40" s="475">
        <v>4</v>
      </c>
      <c r="BY40" s="470">
        <v>1</v>
      </c>
      <c r="BZ40" s="474">
        <v>25</v>
      </c>
      <c r="CA40" s="475">
        <v>17</v>
      </c>
      <c r="CB40" s="470">
        <v>13</v>
      </c>
      <c r="CC40" s="474">
        <v>76.470588235294116</v>
      </c>
      <c r="CD40" s="349">
        <f t="shared" si="13"/>
        <v>47</v>
      </c>
      <c r="CE40" s="349">
        <f t="shared" si="14"/>
        <v>43</v>
      </c>
      <c r="CF40" s="349">
        <f t="shared" si="15"/>
        <v>91.489361702127653</v>
      </c>
      <c r="CG40" s="463"/>
      <c r="CH40" s="470">
        <v>10</v>
      </c>
      <c r="CI40" s="470">
        <v>12</v>
      </c>
      <c r="CJ40" s="470">
        <v>12</v>
      </c>
      <c r="CK40" s="470">
        <v>20</v>
      </c>
      <c r="CL40" s="470">
        <v>26</v>
      </c>
      <c r="CM40" s="470">
        <v>0</v>
      </c>
      <c r="CN40" s="470">
        <v>11</v>
      </c>
      <c r="CO40" s="482">
        <f t="shared" si="16"/>
        <v>91</v>
      </c>
    </row>
    <row r="41" spans="1:93" ht="63">
      <c r="A41" s="625" t="s">
        <v>475</v>
      </c>
      <c r="B41" s="108" t="s">
        <v>476</v>
      </c>
      <c r="C41" s="626" t="s">
        <v>437</v>
      </c>
      <c r="D41" s="621"/>
      <c r="E41" s="462"/>
      <c r="F41" s="314">
        <v>0</v>
      </c>
      <c r="G41" s="463"/>
      <c r="H41" s="464"/>
      <c r="I41" s="319">
        <v>0</v>
      </c>
      <c r="J41" s="465"/>
      <c r="K41" s="486"/>
      <c r="L41" s="317">
        <v>0</v>
      </c>
      <c r="M41" s="486">
        <v>1</v>
      </c>
      <c r="N41" s="366">
        <v>1</v>
      </c>
      <c r="O41" s="317">
        <f t="shared" si="17"/>
        <v>100</v>
      </c>
      <c r="P41" s="466">
        <v>1</v>
      </c>
      <c r="Q41" s="366">
        <v>0</v>
      </c>
      <c r="R41" s="314">
        <f t="shared" si="23"/>
        <v>0</v>
      </c>
      <c r="S41" s="466">
        <v>0</v>
      </c>
      <c r="T41" s="366">
        <v>0</v>
      </c>
      <c r="U41" s="467">
        <v>0</v>
      </c>
      <c r="V41" s="466"/>
      <c r="W41" s="366"/>
      <c r="X41" s="314">
        <v>0</v>
      </c>
      <c r="Y41" s="466"/>
      <c r="Z41" s="366"/>
      <c r="AA41" s="317">
        <v>0</v>
      </c>
      <c r="AB41" s="348">
        <f t="shared" si="2"/>
        <v>2</v>
      </c>
      <c r="AC41" s="349">
        <f t="shared" si="3"/>
        <v>1</v>
      </c>
      <c r="AD41" s="350">
        <f t="shared" si="4"/>
        <v>50</v>
      </c>
      <c r="AE41" s="468"/>
      <c r="AF41" s="483"/>
      <c r="AG41" s="317">
        <v>0</v>
      </c>
      <c r="AH41" s="483">
        <v>1</v>
      </c>
      <c r="AI41" s="470">
        <v>1</v>
      </c>
      <c r="AJ41" s="467">
        <f t="shared" si="19"/>
        <v>100</v>
      </c>
      <c r="AK41" s="475">
        <v>1</v>
      </c>
      <c r="AL41" s="462">
        <v>1</v>
      </c>
      <c r="AM41" s="314">
        <f t="shared" si="30"/>
        <v>100</v>
      </c>
      <c r="AN41" s="469"/>
      <c r="AO41" s="462"/>
      <c r="AP41" s="467">
        <v>0</v>
      </c>
      <c r="AQ41" s="463">
        <v>1</v>
      </c>
      <c r="AR41" s="470">
        <v>0</v>
      </c>
      <c r="AS41" s="471">
        <f t="shared" si="6"/>
        <v>0</v>
      </c>
      <c r="AT41" s="463"/>
      <c r="AU41" s="470">
        <v>0</v>
      </c>
      <c r="AV41" s="471">
        <v>0</v>
      </c>
      <c r="AW41" s="463"/>
      <c r="AX41" s="470"/>
      <c r="AY41" s="471">
        <v>0</v>
      </c>
      <c r="AZ41" s="463"/>
      <c r="BA41" s="470">
        <v>0</v>
      </c>
      <c r="BB41" s="471">
        <v>0</v>
      </c>
      <c r="BC41" s="348">
        <f t="shared" si="8"/>
        <v>3</v>
      </c>
      <c r="BD41" s="349">
        <f t="shared" si="9"/>
        <v>2</v>
      </c>
      <c r="BE41" s="472">
        <f t="shared" si="10"/>
        <v>66.666666666666671</v>
      </c>
      <c r="BF41" s="473"/>
      <c r="BG41" s="470"/>
      <c r="BH41" s="474"/>
      <c r="BI41" s="475">
        <v>1</v>
      </c>
      <c r="BJ41" s="470">
        <v>0</v>
      </c>
      <c r="BK41" s="314">
        <f t="shared" si="27"/>
        <v>0</v>
      </c>
      <c r="BL41" s="469"/>
      <c r="BM41" s="462"/>
      <c r="BN41" s="467"/>
      <c r="BO41" s="463">
        <v>2</v>
      </c>
      <c r="BP41" s="462">
        <v>2</v>
      </c>
      <c r="BQ41" s="480">
        <f t="shared" si="32"/>
        <v>100</v>
      </c>
      <c r="BR41" s="469">
        <v>1</v>
      </c>
      <c r="BS41" s="470">
        <v>0</v>
      </c>
      <c r="BT41" s="474">
        <f t="shared" si="28"/>
        <v>0</v>
      </c>
      <c r="BU41" s="475">
        <v>3</v>
      </c>
      <c r="BV41" s="470">
        <v>0</v>
      </c>
      <c r="BW41" s="474">
        <f t="shared" si="12"/>
        <v>0</v>
      </c>
      <c r="BX41" s="475"/>
      <c r="BY41" s="470"/>
      <c r="BZ41" s="474"/>
      <c r="CA41" s="475"/>
      <c r="CB41" s="470">
        <v>0</v>
      </c>
      <c r="CC41" s="474"/>
      <c r="CD41" s="349">
        <f t="shared" si="13"/>
        <v>7</v>
      </c>
      <c r="CE41" s="349">
        <f t="shared" si="14"/>
        <v>2</v>
      </c>
      <c r="CF41" s="349">
        <f t="shared" si="15"/>
        <v>28.571428571428573</v>
      </c>
      <c r="CG41" s="475"/>
      <c r="CH41" s="470">
        <v>1</v>
      </c>
      <c r="CI41" s="470">
        <v>0</v>
      </c>
      <c r="CJ41" s="470">
        <v>2</v>
      </c>
      <c r="CK41" s="470">
        <v>1</v>
      </c>
      <c r="CL41" s="470">
        <v>2</v>
      </c>
      <c r="CM41" s="462"/>
      <c r="CN41" s="470">
        <v>1</v>
      </c>
      <c r="CO41" s="482">
        <f t="shared" si="16"/>
        <v>7</v>
      </c>
    </row>
    <row r="42" spans="1:93" ht="36.75">
      <c r="A42" s="627" t="s">
        <v>714</v>
      </c>
      <c r="B42" s="108"/>
      <c r="C42" s="626"/>
      <c r="D42" s="621"/>
      <c r="E42" s="462"/>
      <c r="F42" s="314">
        <v>0</v>
      </c>
      <c r="G42" s="463">
        <v>266</v>
      </c>
      <c r="H42" s="464">
        <v>266</v>
      </c>
      <c r="I42" s="319">
        <f t="shared" si="22"/>
        <v>100</v>
      </c>
      <c r="J42" s="465">
        <v>22</v>
      </c>
      <c r="K42" s="486">
        <v>22</v>
      </c>
      <c r="L42" s="317">
        <f t="shared" si="29"/>
        <v>100</v>
      </c>
      <c r="M42" s="486"/>
      <c r="N42" s="464"/>
      <c r="O42" s="317">
        <v>0</v>
      </c>
      <c r="P42" s="465">
        <v>211</v>
      </c>
      <c r="Q42" s="366">
        <v>110</v>
      </c>
      <c r="R42" s="314">
        <f t="shared" si="23"/>
        <v>52.132701421800945</v>
      </c>
      <c r="S42" s="466"/>
      <c r="T42" s="464"/>
      <c r="U42" s="467">
        <v>0</v>
      </c>
      <c r="V42" s="466">
        <v>1</v>
      </c>
      <c r="W42" s="366">
        <v>1</v>
      </c>
      <c r="X42" s="314">
        <f t="shared" si="24"/>
        <v>100</v>
      </c>
      <c r="Y42" s="466">
        <v>80</v>
      </c>
      <c r="Z42" s="366">
        <v>60</v>
      </c>
      <c r="AA42" s="317">
        <f t="shared" si="1"/>
        <v>75</v>
      </c>
      <c r="AB42" s="348">
        <f t="shared" si="2"/>
        <v>580</v>
      </c>
      <c r="AC42" s="349">
        <f t="shared" si="3"/>
        <v>459</v>
      </c>
      <c r="AD42" s="350">
        <f t="shared" si="4"/>
        <v>79.137931034482762</v>
      </c>
      <c r="AE42" s="468">
        <v>2036</v>
      </c>
      <c r="AF42" s="483">
        <v>2033</v>
      </c>
      <c r="AG42" s="317">
        <f t="shared" si="5"/>
        <v>99.852652259332018</v>
      </c>
      <c r="AH42" s="483">
        <v>313</v>
      </c>
      <c r="AI42" s="470">
        <v>310</v>
      </c>
      <c r="AJ42" s="467">
        <f t="shared" si="19"/>
        <v>99.04153354632588</v>
      </c>
      <c r="AK42" s="475">
        <v>3</v>
      </c>
      <c r="AL42" s="462"/>
      <c r="AM42" s="314">
        <f t="shared" si="30"/>
        <v>0</v>
      </c>
      <c r="AN42" s="469">
        <v>450</v>
      </c>
      <c r="AO42" s="462">
        <v>448</v>
      </c>
      <c r="AP42" s="467">
        <f t="shared" si="20"/>
        <v>99.555555555555557</v>
      </c>
      <c r="AQ42" s="463">
        <v>230</v>
      </c>
      <c r="AR42" s="470">
        <v>228</v>
      </c>
      <c r="AS42" s="471">
        <f t="shared" si="6"/>
        <v>99.130434782608702</v>
      </c>
      <c r="AT42" s="463">
        <v>5</v>
      </c>
      <c r="AU42" s="470">
        <v>5</v>
      </c>
      <c r="AV42" s="471">
        <f t="shared" si="25"/>
        <v>100</v>
      </c>
      <c r="AW42" s="463">
        <v>40</v>
      </c>
      <c r="AX42" s="470">
        <v>34</v>
      </c>
      <c r="AY42" s="471">
        <f t="shared" si="26"/>
        <v>85</v>
      </c>
      <c r="AZ42" s="463">
        <v>113</v>
      </c>
      <c r="BA42" s="470">
        <v>101</v>
      </c>
      <c r="BB42" s="471">
        <f t="shared" si="7"/>
        <v>89.380530973451329</v>
      </c>
      <c r="BC42" s="348">
        <f t="shared" si="8"/>
        <v>3190</v>
      </c>
      <c r="BD42" s="349">
        <f t="shared" si="9"/>
        <v>3159</v>
      </c>
      <c r="BE42" s="472">
        <f t="shared" si="10"/>
        <v>99.028213166144198</v>
      </c>
      <c r="BF42" s="473">
        <v>37</v>
      </c>
      <c r="BG42" s="470">
        <v>12</v>
      </c>
      <c r="BH42" s="474">
        <f t="shared" si="11"/>
        <v>32.432432432432435</v>
      </c>
      <c r="BI42" s="475"/>
      <c r="BJ42" s="470"/>
      <c r="BK42" s="314"/>
      <c r="BL42" s="469">
        <v>244</v>
      </c>
      <c r="BM42" s="462"/>
      <c r="BN42" s="467">
        <f t="shared" si="31"/>
        <v>0</v>
      </c>
      <c r="BO42" s="463">
        <v>402</v>
      </c>
      <c r="BP42" s="462">
        <v>398</v>
      </c>
      <c r="BQ42" s="480">
        <f t="shared" si="32"/>
        <v>99.004975124378106</v>
      </c>
      <c r="BR42" s="469">
        <v>356</v>
      </c>
      <c r="BS42" s="470">
        <v>276</v>
      </c>
      <c r="BT42" s="474">
        <f t="shared" si="28"/>
        <v>77.528089887640448</v>
      </c>
      <c r="BU42" s="475">
        <v>420</v>
      </c>
      <c r="BV42" s="470">
        <v>4</v>
      </c>
      <c r="BW42" s="474">
        <f t="shared" si="12"/>
        <v>0.95238095238095233</v>
      </c>
      <c r="BX42" s="475">
        <v>137</v>
      </c>
      <c r="BY42" s="470">
        <v>84</v>
      </c>
      <c r="BZ42" s="474">
        <v>61.313868613138688</v>
      </c>
      <c r="CA42" s="475">
        <v>333</v>
      </c>
      <c r="CB42" s="470">
        <v>250</v>
      </c>
      <c r="CC42" s="474">
        <v>75.075075075075077</v>
      </c>
      <c r="CD42" s="349">
        <f t="shared" si="13"/>
        <v>1459</v>
      </c>
      <c r="CE42" s="349">
        <f t="shared" si="14"/>
        <v>690</v>
      </c>
      <c r="CF42" s="349">
        <f t="shared" si="15"/>
        <v>47.292666209732694</v>
      </c>
      <c r="CG42" s="475">
        <v>0</v>
      </c>
      <c r="CH42" s="470"/>
      <c r="CI42" s="470">
        <v>0</v>
      </c>
      <c r="CJ42" s="470"/>
      <c r="CK42" s="470"/>
      <c r="CL42" s="470">
        <v>0</v>
      </c>
      <c r="CM42" s="470">
        <v>0</v>
      </c>
      <c r="CN42" s="470">
        <v>0</v>
      </c>
      <c r="CO42" s="482">
        <f t="shared" si="16"/>
        <v>0</v>
      </c>
    </row>
    <row r="43" spans="1:93" ht="36.75" thickBot="1">
      <c r="A43" s="632" t="s">
        <v>477</v>
      </c>
      <c r="B43" s="633" t="s">
        <v>478</v>
      </c>
      <c r="C43" s="634" t="s">
        <v>437</v>
      </c>
      <c r="D43" s="624"/>
      <c r="E43" s="488"/>
      <c r="F43" s="314">
        <v>0</v>
      </c>
      <c r="G43" s="489">
        <v>6</v>
      </c>
      <c r="H43" s="383">
        <v>6</v>
      </c>
      <c r="I43" s="319">
        <f t="shared" si="22"/>
        <v>100</v>
      </c>
      <c r="J43" s="490">
        <v>7</v>
      </c>
      <c r="K43" s="491">
        <v>7</v>
      </c>
      <c r="L43" s="317">
        <f t="shared" si="29"/>
        <v>100</v>
      </c>
      <c r="M43" s="486">
        <v>2</v>
      </c>
      <c r="N43" s="366">
        <v>2</v>
      </c>
      <c r="O43" s="317">
        <f t="shared" si="17"/>
        <v>100</v>
      </c>
      <c r="P43" s="490">
        <v>31</v>
      </c>
      <c r="Q43" s="383">
        <v>10</v>
      </c>
      <c r="R43" s="314">
        <f t="shared" si="23"/>
        <v>32.258064516129032</v>
      </c>
      <c r="S43" s="490">
        <v>7</v>
      </c>
      <c r="T43" s="383">
        <v>7</v>
      </c>
      <c r="U43" s="467">
        <f t="shared" si="18"/>
        <v>100</v>
      </c>
      <c r="V43" s="490">
        <v>1</v>
      </c>
      <c r="W43" s="383">
        <v>1</v>
      </c>
      <c r="X43" s="314">
        <f t="shared" si="24"/>
        <v>100</v>
      </c>
      <c r="Y43" s="490">
        <v>3</v>
      </c>
      <c r="Z43" s="383">
        <v>3</v>
      </c>
      <c r="AA43" s="317">
        <f t="shared" si="1"/>
        <v>100</v>
      </c>
      <c r="AB43" s="348">
        <f t="shared" si="2"/>
        <v>57</v>
      </c>
      <c r="AC43" s="349">
        <f t="shared" si="3"/>
        <v>36</v>
      </c>
      <c r="AD43" s="350">
        <f t="shared" si="4"/>
        <v>63.157894736842103</v>
      </c>
      <c r="AE43" s="492"/>
      <c r="AF43" s="493"/>
      <c r="AG43" s="317">
        <v>0</v>
      </c>
      <c r="AH43" s="493">
        <v>20</v>
      </c>
      <c r="AI43" s="494">
        <v>20</v>
      </c>
      <c r="AJ43" s="467">
        <f t="shared" si="19"/>
        <v>100</v>
      </c>
      <c r="AK43" s="495">
        <v>3</v>
      </c>
      <c r="AL43" s="488">
        <v>3</v>
      </c>
      <c r="AM43" s="314">
        <f t="shared" si="30"/>
        <v>100</v>
      </c>
      <c r="AN43" s="496">
        <v>6</v>
      </c>
      <c r="AO43" s="488">
        <v>5</v>
      </c>
      <c r="AP43" s="467">
        <f t="shared" si="20"/>
        <v>83.333333333333329</v>
      </c>
      <c r="AQ43" s="489">
        <v>11</v>
      </c>
      <c r="AR43" s="494">
        <v>4</v>
      </c>
      <c r="AS43" s="471">
        <f t="shared" si="6"/>
        <v>36.363636363636367</v>
      </c>
      <c r="AT43" s="489">
        <v>5</v>
      </c>
      <c r="AU43" s="494">
        <v>5</v>
      </c>
      <c r="AV43" s="471">
        <f t="shared" si="25"/>
        <v>100</v>
      </c>
      <c r="AW43" s="489">
        <v>13</v>
      </c>
      <c r="AX43" s="494">
        <v>9</v>
      </c>
      <c r="AY43" s="471">
        <f t="shared" si="26"/>
        <v>69.230769230769226</v>
      </c>
      <c r="AZ43" s="489">
        <v>15</v>
      </c>
      <c r="BA43" s="494">
        <v>13</v>
      </c>
      <c r="BB43" s="471">
        <f t="shared" si="7"/>
        <v>86.666666666666671</v>
      </c>
      <c r="BC43" s="348">
        <f t="shared" si="8"/>
        <v>73</v>
      </c>
      <c r="BD43" s="349">
        <f t="shared" si="9"/>
        <v>59</v>
      </c>
      <c r="BE43" s="472">
        <f t="shared" si="10"/>
        <v>80.821917808219183</v>
      </c>
      <c r="BF43" s="497"/>
      <c r="BG43" s="494"/>
      <c r="BH43" s="498"/>
      <c r="BI43" s="495">
        <v>103</v>
      </c>
      <c r="BJ43" s="494">
        <v>0</v>
      </c>
      <c r="BK43" s="315">
        <f t="shared" si="27"/>
        <v>0</v>
      </c>
      <c r="BL43" s="496">
        <v>24</v>
      </c>
      <c r="BM43" s="488">
        <v>11</v>
      </c>
      <c r="BN43" s="499">
        <f t="shared" si="31"/>
        <v>45.833333333333336</v>
      </c>
      <c r="BO43" s="489">
        <v>12</v>
      </c>
      <c r="BP43" s="488">
        <v>9</v>
      </c>
      <c r="BQ43" s="480">
        <f t="shared" si="32"/>
        <v>75</v>
      </c>
      <c r="BR43" s="496">
        <v>5</v>
      </c>
      <c r="BS43" s="494">
        <v>1</v>
      </c>
      <c r="BT43" s="498">
        <f t="shared" si="28"/>
        <v>20</v>
      </c>
      <c r="BU43" s="495">
        <v>86</v>
      </c>
      <c r="BV43" s="494">
        <v>4</v>
      </c>
      <c r="BW43" s="498">
        <f t="shared" si="12"/>
        <v>4.6511627906976747</v>
      </c>
      <c r="BX43" s="495">
        <v>11</v>
      </c>
      <c r="BY43" s="494">
        <v>1</v>
      </c>
      <c r="BZ43" s="498">
        <v>9.0909090909090917</v>
      </c>
      <c r="CA43" s="495">
        <v>21</v>
      </c>
      <c r="CB43" s="494">
        <v>19</v>
      </c>
      <c r="CC43" s="498">
        <v>90.476190476190482</v>
      </c>
      <c r="CD43" s="349">
        <f t="shared" si="13"/>
        <v>230</v>
      </c>
      <c r="CE43" s="349">
        <f t="shared" si="14"/>
        <v>25</v>
      </c>
      <c r="CF43" s="349">
        <f t="shared" si="15"/>
        <v>10.869565217391305</v>
      </c>
      <c r="CG43" s="495"/>
      <c r="CH43" s="494">
        <v>15</v>
      </c>
      <c r="CI43" s="494">
        <v>2</v>
      </c>
      <c r="CJ43" s="494">
        <v>13</v>
      </c>
      <c r="CK43" s="494">
        <v>3</v>
      </c>
      <c r="CL43" s="494">
        <v>16</v>
      </c>
      <c r="CM43" s="494">
        <v>0</v>
      </c>
      <c r="CN43" s="494">
        <v>21</v>
      </c>
      <c r="CO43" s="500">
        <f t="shared" si="16"/>
        <v>70</v>
      </c>
    </row>
    <row r="44" spans="1:93" s="170" customFormat="1">
      <c r="A44" s="171"/>
      <c r="B44" s="171"/>
      <c r="C44" s="171"/>
      <c r="D44" s="445"/>
      <c r="E44" s="446"/>
      <c r="F44" s="447"/>
      <c r="G44" s="446"/>
      <c r="H44" s="448"/>
      <c r="I44" s="449"/>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501"/>
      <c r="CH44" s="501"/>
      <c r="CI44" s="501"/>
      <c r="CJ44" s="501"/>
      <c r="CK44" s="501"/>
      <c r="CL44" s="501"/>
      <c r="CM44" s="501"/>
      <c r="CN44" s="501"/>
      <c r="CO44" s="501"/>
    </row>
    <row r="45" spans="1:93" s="170" customFormat="1">
      <c r="A45" s="171"/>
      <c r="B45" s="171"/>
      <c r="C45" s="171"/>
      <c r="D45" s="445"/>
      <c r="E45" s="446"/>
      <c r="F45" s="447"/>
      <c r="G45" s="446"/>
      <c r="H45" s="448"/>
      <c r="I45" s="449"/>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row>
    <row r="46" spans="1:93" s="170" customFormat="1">
      <c r="A46" s="171"/>
      <c r="B46" s="171"/>
      <c r="C46" s="171"/>
      <c r="D46" s="445"/>
      <c r="E46" s="446"/>
      <c r="F46" s="447"/>
      <c r="G46" s="446"/>
      <c r="H46" s="448"/>
      <c r="I46" s="449"/>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row>
    <row r="47" spans="1:93" s="170" customFormat="1">
      <c r="A47" s="171"/>
      <c r="B47" s="171"/>
      <c r="C47" s="171"/>
      <c r="D47" s="445"/>
      <c r="E47" s="446"/>
      <c r="F47" s="447"/>
      <c r="G47" s="446"/>
      <c r="H47" s="448"/>
      <c r="I47" s="449"/>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row>
    <row r="48" spans="1:93" s="170" customFormat="1">
      <c r="A48" s="171"/>
      <c r="B48" s="171"/>
      <c r="C48" s="171"/>
      <c r="D48" s="445"/>
      <c r="E48" s="446"/>
      <c r="F48" s="447"/>
      <c r="G48" s="446"/>
      <c r="H48" s="448"/>
      <c r="I48" s="449"/>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row>
    <row r="49" spans="1:93" s="170" customFormat="1">
      <c r="A49" s="171"/>
      <c r="B49" s="171"/>
      <c r="C49" s="171"/>
      <c r="D49" s="445"/>
      <c r="E49" s="446"/>
      <c r="F49" s="447"/>
      <c r="G49" s="446"/>
      <c r="H49" s="448"/>
      <c r="I49" s="449"/>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row>
    <row r="50" spans="1:93" s="170" customFormat="1">
      <c r="A50" s="171"/>
      <c r="B50" s="171"/>
      <c r="C50" s="171"/>
      <c r="D50" s="445"/>
      <c r="E50" s="446"/>
      <c r="F50" s="447"/>
      <c r="G50" s="446"/>
      <c r="H50" s="448"/>
      <c r="I50" s="449"/>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row>
    <row r="51" spans="1:93" s="170" customFormat="1">
      <c r="A51" s="171"/>
      <c r="B51" s="171"/>
      <c r="C51" s="171"/>
      <c r="D51" s="445"/>
      <c r="E51" s="446"/>
      <c r="F51" s="447"/>
      <c r="G51" s="446"/>
      <c r="H51" s="448"/>
      <c r="I51" s="449"/>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row>
    <row r="52" spans="1:93" s="170" customFormat="1">
      <c r="A52" s="171"/>
      <c r="B52" s="171"/>
      <c r="C52" s="171"/>
      <c r="D52" s="445"/>
      <c r="E52" s="446"/>
      <c r="F52" s="447"/>
      <c r="G52" s="446"/>
      <c r="H52" s="448"/>
      <c r="I52" s="449"/>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row>
    <row r="53" spans="1:93" s="170" customFormat="1">
      <c r="A53" s="171"/>
      <c r="B53" s="171"/>
      <c r="C53" s="171"/>
      <c r="D53" s="445"/>
      <c r="E53" s="446"/>
      <c r="F53" s="447"/>
      <c r="G53" s="446"/>
      <c r="H53" s="448"/>
      <c r="I53" s="449"/>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row>
    <row r="54" spans="1:93">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row>
    <row r="55" spans="1:93">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row>
    <row r="56" spans="1:93">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row>
    <row r="57" spans="1:93">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row>
    <row r="58" spans="1:93">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row>
    <row r="59" spans="1:93">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row>
    <row r="60" spans="1:93">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row>
    <row r="61" spans="1:93">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row>
    <row r="62" spans="1:93">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row>
    <row r="63" spans="1:93">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row>
    <row r="64" spans="1:93">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448"/>
      <c r="BB64" s="448"/>
    </row>
    <row r="65" spans="31:54">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8"/>
    </row>
    <row r="66" spans="31:54">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row>
    <row r="67" spans="31:54">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row>
    <row r="68" spans="31:54">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row>
    <row r="69" spans="31:54">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row>
    <row r="70" spans="31:54">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row>
    <row r="71" spans="31:54">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row>
    <row r="72" spans="31:54">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row>
    <row r="73" spans="31:54">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48"/>
      <c r="BA73" s="448"/>
      <c r="BB73" s="448"/>
    </row>
    <row r="74" spans="31:54">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row>
    <row r="75" spans="31:54">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48"/>
      <c r="BA75" s="448"/>
      <c r="BB75" s="448"/>
    </row>
    <row r="76" spans="31:54">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48"/>
      <c r="BA76" s="448"/>
      <c r="BB76" s="448"/>
    </row>
    <row r="77" spans="31:54">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48"/>
      <c r="BA77" s="448"/>
      <c r="BB77" s="448"/>
    </row>
    <row r="78" spans="31:54">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row>
    <row r="79" spans="31:54">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448"/>
      <c r="BB79" s="448"/>
    </row>
    <row r="80" spans="31:54">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448"/>
      <c r="BA80" s="448"/>
      <c r="BB80" s="448"/>
    </row>
    <row r="81" spans="31:54">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448"/>
      <c r="BB81" s="448"/>
    </row>
    <row r="82" spans="31:54">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448"/>
      <c r="BA82" s="448"/>
      <c r="BB82" s="448"/>
    </row>
    <row r="83" spans="31:54">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448"/>
      <c r="BA83" s="448"/>
      <c r="BB83" s="448"/>
    </row>
    <row r="84" spans="31:54">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448"/>
      <c r="BA84" s="448"/>
      <c r="BB84" s="448"/>
    </row>
    <row r="85" spans="31:54">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448"/>
      <c r="BB85" s="448"/>
    </row>
    <row r="86" spans="31:54">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row>
    <row r="87" spans="31:54">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row>
  </sheetData>
  <mergeCells count="55">
    <mergeCell ref="DQ7:DY7"/>
    <mergeCell ref="DZ7:EH7"/>
    <mergeCell ref="CS7:CU7"/>
    <mergeCell ref="M9:O9"/>
    <mergeCell ref="P9:R9"/>
    <mergeCell ref="S9:U9"/>
    <mergeCell ref="AB9:AD9"/>
    <mergeCell ref="D8:AD8"/>
    <mergeCell ref="BF9:BH9"/>
    <mergeCell ref="BI9:BK9"/>
    <mergeCell ref="BL9:BN9"/>
    <mergeCell ref="BO9:BQ9"/>
    <mergeCell ref="BR9:BT9"/>
    <mergeCell ref="BU9:BW9"/>
    <mergeCell ref="BF8:CF8"/>
    <mergeCell ref="CP7:CR7"/>
    <mergeCell ref="D9:F9"/>
    <mergeCell ref="G9:I9"/>
    <mergeCell ref="J9:L9"/>
    <mergeCell ref="AE8:BE8"/>
    <mergeCell ref="AE9:AG9"/>
    <mergeCell ref="AH9:AJ9"/>
    <mergeCell ref="AK9:AM9"/>
    <mergeCell ref="AN9:AP9"/>
    <mergeCell ref="AQ9:AS9"/>
    <mergeCell ref="BC9:BE9"/>
    <mergeCell ref="E5:CP5"/>
    <mergeCell ref="E3:CP3"/>
    <mergeCell ref="EF8:EH8"/>
    <mergeCell ref="DQ8:DS8"/>
    <mergeCell ref="DT8:DV8"/>
    <mergeCell ref="DW8:DY8"/>
    <mergeCell ref="DZ8:EB8"/>
    <mergeCell ref="EC8:EE8"/>
    <mergeCell ref="DH8:DJ8"/>
    <mergeCell ref="DK8:DM8"/>
    <mergeCell ref="DN8:DP8"/>
    <mergeCell ref="CV7:CX7"/>
    <mergeCell ref="CY7:DA7"/>
    <mergeCell ref="DB7:DD7"/>
    <mergeCell ref="DE7:DG7"/>
    <mergeCell ref="DH7:DP7"/>
    <mergeCell ref="CD9:CF9"/>
    <mergeCell ref="CG8:CO8"/>
    <mergeCell ref="D7:CO7"/>
    <mergeCell ref="V9:X9"/>
    <mergeCell ref="Y9:AA9"/>
    <mergeCell ref="AZ9:BB9"/>
    <mergeCell ref="CA9:CC9"/>
    <mergeCell ref="BX9:BZ9"/>
    <mergeCell ref="A7:A10"/>
    <mergeCell ref="B7:B10"/>
    <mergeCell ref="C7:C10"/>
    <mergeCell ref="AT9:AV9"/>
    <mergeCell ref="AW9:AY9"/>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dimension ref="A2:EZ20"/>
  <sheetViews>
    <sheetView workbookViewId="0">
      <pane xSplit="3" topLeftCell="CD1" activePane="topRight" state="frozen"/>
      <selection pane="topRight" activeCell="CG9" sqref="CG9:CN9"/>
    </sheetView>
  </sheetViews>
  <sheetFormatPr baseColWidth="10" defaultRowHeight="15"/>
  <cols>
    <col min="1" max="1" width="30.7109375" style="101" customWidth="1"/>
    <col min="2" max="2" width="34" style="101" customWidth="1"/>
    <col min="3" max="3" width="10.7109375" style="101" customWidth="1"/>
    <col min="4" max="4" width="6.85546875" style="502" customWidth="1"/>
    <col min="5" max="5" width="6.85546875" style="505" customWidth="1"/>
    <col min="6" max="6" width="6.85546875" style="506" customWidth="1"/>
    <col min="7" max="7" width="6.85546875" style="505" customWidth="1"/>
    <col min="8" max="8" width="5.7109375" style="505" customWidth="1"/>
    <col min="9" max="9" width="7.140625" style="505" customWidth="1"/>
    <col min="10" max="16" width="5.7109375" style="505" customWidth="1"/>
    <col min="17" max="19" width="6.5703125" style="505" customWidth="1"/>
    <col min="20" max="20" width="5.7109375" style="505" customWidth="1"/>
    <col min="21" max="21" width="6.42578125" style="505" customWidth="1"/>
    <col min="22" max="22" width="6.5703125" style="505" customWidth="1"/>
    <col min="23" max="23" width="5.7109375" style="505" customWidth="1"/>
    <col min="24" max="24" width="6.42578125" style="505" customWidth="1"/>
    <col min="25" max="25" width="6.5703125" style="505" customWidth="1"/>
    <col min="26" max="26" width="5.7109375" style="505" customWidth="1"/>
    <col min="27" max="27" width="6.42578125" style="505" customWidth="1"/>
    <col min="28" max="93" width="6.85546875" style="505" customWidth="1"/>
    <col min="94" max="156" width="11.42578125" style="58"/>
  </cols>
  <sheetData>
    <row r="2" spans="1:156" ht="18.75">
      <c r="E2" s="817" t="s">
        <v>715</v>
      </c>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D2" s="503"/>
      <c r="CE2" s="503"/>
      <c r="CF2" s="503"/>
      <c r="CG2" s="503"/>
      <c r="CH2" s="503"/>
      <c r="CI2" s="503"/>
      <c r="CJ2" s="503"/>
      <c r="CK2" s="503"/>
      <c r="CL2" s="503"/>
      <c r="CM2" s="503"/>
      <c r="CN2" s="503"/>
      <c r="CO2" s="503"/>
    </row>
    <row r="3" spans="1:156" ht="6.75" customHeight="1">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row>
    <row r="4" spans="1:156" ht="18" customHeight="1">
      <c r="E4" s="818" t="s">
        <v>736</v>
      </c>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229"/>
    </row>
    <row r="5" spans="1:156" ht="15.75" thickBot="1"/>
    <row r="6" spans="1:156" s="91" customFormat="1" ht="15.75" customHeight="1" thickBot="1">
      <c r="A6" s="806" t="s">
        <v>16</v>
      </c>
      <c r="B6" s="809" t="s">
        <v>17</v>
      </c>
      <c r="C6" s="812" t="s">
        <v>18</v>
      </c>
      <c r="D6" s="798" t="s">
        <v>19</v>
      </c>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c r="BU6" s="799"/>
      <c r="BV6" s="799"/>
      <c r="BW6" s="799"/>
      <c r="BX6" s="799"/>
      <c r="BY6" s="799"/>
      <c r="BZ6" s="799"/>
      <c r="CA6" s="799"/>
      <c r="CB6" s="799"/>
      <c r="CC6" s="799"/>
      <c r="CD6" s="799"/>
      <c r="CE6" s="799"/>
      <c r="CF6" s="799"/>
      <c r="CG6" s="799"/>
      <c r="CH6" s="799"/>
      <c r="CI6" s="799"/>
      <c r="CJ6" s="799"/>
      <c r="CK6" s="799"/>
      <c r="CL6" s="799"/>
      <c r="CM6" s="799"/>
      <c r="CN6" s="799"/>
      <c r="CO6" s="805"/>
      <c r="CP6" s="709" t="s">
        <v>320</v>
      </c>
      <c r="CQ6" s="710"/>
      <c r="CR6" s="710"/>
      <c r="CS6" s="710" t="s">
        <v>20</v>
      </c>
      <c r="CT6" s="710"/>
      <c r="CU6" s="710"/>
      <c r="CV6" s="710">
        <v>2011</v>
      </c>
      <c r="CW6" s="710"/>
      <c r="CX6" s="710"/>
      <c r="CY6" s="710">
        <v>2012</v>
      </c>
      <c r="CZ6" s="710"/>
      <c r="DA6" s="710"/>
      <c r="DB6" s="710">
        <v>2013</v>
      </c>
      <c r="DC6" s="710">
        <v>2013</v>
      </c>
      <c r="DD6" s="710"/>
      <c r="DE6" s="710">
        <v>2014</v>
      </c>
      <c r="DF6" s="710"/>
      <c r="DG6" s="710"/>
      <c r="DH6" s="710">
        <v>2015</v>
      </c>
      <c r="DI6" s="710"/>
      <c r="DJ6" s="710"/>
      <c r="DK6" s="710"/>
      <c r="DL6" s="710"/>
      <c r="DM6" s="710"/>
      <c r="DN6" s="710"/>
      <c r="DO6" s="710"/>
      <c r="DP6" s="710"/>
      <c r="DQ6" s="710">
        <v>2016</v>
      </c>
      <c r="DR6" s="710"/>
      <c r="DS6" s="710"/>
      <c r="DT6" s="710"/>
      <c r="DU6" s="710"/>
      <c r="DV6" s="710"/>
      <c r="DW6" s="710"/>
      <c r="DX6" s="710"/>
      <c r="DY6" s="710"/>
      <c r="DZ6" s="710">
        <v>2017</v>
      </c>
      <c r="EA6" s="710"/>
      <c r="EB6" s="710"/>
      <c r="EC6" s="710"/>
      <c r="ED6" s="710"/>
      <c r="EE6" s="710"/>
      <c r="EF6" s="710"/>
      <c r="EG6" s="710"/>
      <c r="EH6" s="711"/>
      <c r="EI6" s="58"/>
      <c r="EJ6" s="58"/>
      <c r="EK6" s="58"/>
      <c r="EL6" s="58"/>
      <c r="EM6" s="58"/>
      <c r="EN6" s="58"/>
      <c r="EO6" s="58"/>
      <c r="EP6" s="58"/>
      <c r="EQ6" s="58"/>
      <c r="ER6" s="58"/>
      <c r="ES6" s="58"/>
      <c r="ET6" s="58"/>
      <c r="EU6" s="58"/>
      <c r="EV6" s="58"/>
      <c r="EW6" s="58"/>
      <c r="EX6" s="58"/>
      <c r="EY6" s="58"/>
      <c r="EZ6" s="58"/>
    </row>
    <row r="7" spans="1:156" s="91" customFormat="1" ht="15.75" thickBot="1">
      <c r="A7" s="807"/>
      <c r="B7" s="810"/>
      <c r="C7" s="813"/>
      <c r="D7" s="799">
        <v>2011</v>
      </c>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805"/>
      <c r="AE7" s="798">
        <v>2012</v>
      </c>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805"/>
      <c r="BF7" s="798">
        <v>2013</v>
      </c>
      <c r="BG7" s="799"/>
      <c r="BH7" s="799"/>
      <c r="BI7" s="799"/>
      <c r="BJ7" s="799"/>
      <c r="BK7" s="799"/>
      <c r="BL7" s="799"/>
      <c r="BM7" s="799"/>
      <c r="BN7" s="799"/>
      <c r="BO7" s="799"/>
      <c r="BP7" s="799"/>
      <c r="BQ7" s="799"/>
      <c r="BR7" s="799"/>
      <c r="BS7" s="799"/>
      <c r="BT7" s="799"/>
      <c r="BU7" s="799"/>
      <c r="BV7" s="799"/>
      <c r="BW7" s="799"/>
      <c r="BX7" s="800"/>
      <c r="BY7" s="800"/>
      <c r="BZ7" s="800"/>
      <c r="CA7" s="800"/>
      <c r="CB7" s="800"/>
      <c r="CC7" s="800"/>
      <c r="CD7" s="800"/>
      <c r="CE7" s="800"/>
      <c r="CF7" s="801"/>
      <c r="CG7" s="798">
        <v>2014</v>
      </c>
      <c r="CH7" s="799"/>
      <c r="CI7" s="799"/>
      <c r="CJ7" s="799"/>
      <c r="CK7" s="799"/>
      <c r="CL7" s="799"/>
      <c r="CM7" s="799"/>
      <c r="CN7" s="799"/>
      <c r="CO7" s="805"/>
      <c r="CP7" s="203">
        <v>2015</v>
      </c>
      <c r="CQ7" s="129">
        <v>2016</v>
      </c>
      <c r="CR7" s="129">
        <v>2017</v>
      </c>
      <c r="CS7" s="129">
        <v>2015</v>
      </c>
      <c r="CT7" s="129">
        <v>2016</v>
      </c>
      <c r="CU7" s="129">
        <v>2017</v>
      </c>
      <c r="CV7" s="129" t="s">
        <v>171</v>
      </c>
      <c r="CW7" s="129" t="s">
        <v>174</v>
      </c>
      <c r="CX7" s="129" t="s">
        <v>173</v>
      </c>
      <c r="CY7" s="129" t="s">
        <v>171</v>
      </c>
      <c r="CZ7" s="129" t="s">
        <v>174</v>
      </c>
      <c r="DA7" s="129" t="s">
        <v>173</v>
      </c>
      <c r="DB7" s="129" t="s">
        <v>171</v>
      </c>
      <c r="DC7" s="129" t="s">
        <v>174</v>
      </c>
      <c r="DD7" s="129" t="s">
        <v>173</v>
      </c>
      <c r="DE7" s="129" t="s">
        <v>171</v>
      </c>
      <c r="DF7" s="129" t="s">
        <v>174</v>
      </c>
      <c r="DG7" s="129" t="s">
        <v>173</v>
      </c>
      <c r="DH7" s="713" t="s">
        <v>171</v>
      </c>
      <c r="DI7" s="713"/>
      <c r="DJ7" s="713"/>
      <c r="DK7" s="713" t="s">
        <v>172</v>
      </c>
      <c r="DL7" s="713"/>
      <c r="DM7" s="713"/>
      <c r="DN7" s="713" t="s">
        <v>173</v>
      </c>
      <c r="DO7" s="713"/>
      <c r="DP7" s="713"/>
      <c r="DQ7" s="713" t="s">
        <v>171</v>
      </c>
      <c r="DR7" s="713"/>
      <c r="DS7" s="713"/>
      <c r="DT7" s="713" t="s">
        <v>174</v>
      </c>
      <c r="DU7" s="713"/>
      <c r="DV7" s="713"/>
      <c r="DW7" s="713" t="s">
        <v>172</v>
      </c>
      <c r="DX7" s="713"/>
      <c r="DY7" s="713"/>
      <c r="DZ7" s="713" t="s">
        <v>171</v>
      </c>
      <c r="EA7" s="713"/>
      <c r="EB7" s="713"/>
      <c r="EC7" s="713" t="s">
        <v>174</v>
      </c>
      <c r="ED7" s="713"/>
      <c r="EE7" s="713"/>
      <c r="EF7" s="713" t="s">
        <v>172</v>
      </c>
      <c r="EG7" s="713"/>
      <c r="EH7" s="716"/>
      <c r="EI7" s="58"/>
      <c r="EJ7" s="58"/>
      <c r="EK7" s="58"/>
      <c r="EL7" s="58"/>
      <c r="EM7" s="58"/>
      <c r="EN7" s="58"/>
      <c r="EO7" s="58"/>
      <c r="EP7" s="58"/>
      <c r="EQ7" s="58"/>
      <c r="ER7" s="58"/>
      <c r="ES7" s="58"/>
      <c r="ET7" s="58"/>
      <c r="EU7" s="58"/>
      <c r="EV7" s="58"/>
      <c r="EW7" s="58"/>
      <c r="EX7" s="58"/>
      <c r="EY7" s="58"/>
      <c r="EZ7" s="58"/>
    </row>
    <row r="8" spans="1:156" s="91" customFormat="1" ht="23.25" thickBot="1">
      <c r="A8" s="807"/>
      <c r="B8" s="810"/>
      <c r="C8" s="813"/>
      <c r="D8" s="819" t="s">
        <v>690</v>
      </c>
      <c r="E8" s="820"/>
      <c r="F8" s="821"/>
      <c r="G8" s="728" t="s">
        <v>691</v>
      </c>
      <c r="H8" s="729"/>
      <c r="I8" s="730"/>
      <c r="J8" s="728" t="s">
        <v>692</v>
      </c>
      <c r="K8" s="729"/>
      <c r="L8" s="730"/>
      <c r="M8" s="728" t="s">
        <v>693</v>
      </c>
      <c r="N8" s="729"/>
      <c r="O8" s="730"/>
      <c r="P8" s="728" t="s">
        <v>694</v>
      </c>
      <c r="Q8" s="729"/>
      <c r="R8" s="730"/>
      <c r="S8" s="728" t="s">
        <v>695</v>
      </c>
      <c r="T8" s="729"/>
      <c r="U8" s="729"/>
      <c r="V8" s="728" t="s">
        <v>746</v>
      </c>
      <c r="W8" s="729"/>
      <c r="X8" s="729"/>
      <c r="Y8" s="728" t="s">
        <v>747</v>
      </c>
      <c r="Z8" s="729"/>
      <c r="AA8" s="729"/>
      <c r="AB8" s="738" t="s">
        <v>698</v>
      </c>
      <c r="AC8" s="739"/>
      <c r="AD8" s="740"/>
      <c r="AE8" s="822" t="s">
        <v>690</v>
      </c>
      <c r="AF8" s="823"/>
      <c r="AG8" s="824"/>
      <c r="AH8" s="816" t="s">
        <v>691</v>
      </c>
      <c r="AI8" s="816"/>
      <c r="AJ8" s="816"/>
      <c r="AK8" s="815" t="s">
        <v>692</v>
      </c>
      <c r="AL8" s="816"/>
      <c r="AM8" s="825"/>
      <c r="AN8" s="816" t="s">
        <v>693</v>
      </c>
      <c r="AO8" s="816"/>
      <c r="AP8" s="816"/>
      <c r="AQ8" s="815" t="s">
        <v>694</v>
      </c>
      <c r="AR8" s="816"/>
      <c r="AS8" s="816"/>
      <c r="AT8" s="815" t="s">
        <v>756</v>
      </c>
      <c r="AU8" s="816"/>
      <c r="AV8" s="816"/>
      <c r="AW8" s="815" t="s">
        <v>755</v>
      </c>
      <c r="AX8" s="816"/>
      <c r="AY8" s="816"/>
      <c r="AZ8" s="815" t="s">
        <v>757</v>
      </c>
      <c r="BA8" s="816"/>
      <c r="BB8" s="816"/>
      <c r="BC8" s="738" t="s">
        <v>698</v>
      </c>
      <c r="BD8" s="739"/>
      <c r="BE8" s="774"/>
      <c r="BF8" s="778" t="s">
        <v>690</v>
      </c>
      <c r="BG8" s="772"/>
      <c r="BH8" s="737"/>
      <c r="BI8" s="778" t="s">
        <v>691</v>
      </c>
      <c r="BJ8" s="772"/>
      <c r="BK8" s="737"/>
      <c r="BL8" s="778" t="s">
        <v>692</v>
      </c>
      <c r="BM8" s="772"/>
      <c r="BN8" s="737"/>
      <c r="BO8" s="826" t="s">
        <v>693</v>
      </c>
      <c r="BP8" s="827"/>
      <c r="BQ8" s="828"/>
      <c r="BR8" s="778" t="s">
        <v>694</v>
      </c>
      <c r="BS8" s="772"/>
      <c r="BT8" s="737"/>
      <c r="BU8" s="778" t="s">
        <v>695</v>
      </c>
      <c r="BV8" s="772"/>
      <c r="BW8" s="737"/>
      <c r="BX8" s="778" t="s">
        <v>746</v>
      </c>
      <c r="BY8" s="772"/>
      <c r="BZ8" s="737"/>
      <c r="CA8" s="778" t="s">
        <v>747</v>
      </c>
      <c r="CB8" s="772"/>
      <c r="CC8" s="737"/>
      <c r="CD8" s="802" t="s">
        <v>698</v>
      </c>
      <c r="CE8" s="803"/>
      <c r="CF8" s="804"/>
      <c r="CG8" s="507" t="s">
        <v>690</v>
      </c>
      <c r="CH8" s="508" t="s">
        <v>691</v>
      </c>
      <c r="CI8" s="509" t="s">
        <v>692</v>
      </c>
      <c r="CJ8" s="509" t="s">
        <v>693</v>
      </c>
      <c r="CK8" s="509" t="s">
        <v>694</v>
      </c>
      <c r="CL8" s="509" t="s">
        <v>695</v>
      </c>
      <c r="CM8" s="509" t="s">
        <v>696</v>
      </c>
      <c r="CN8" s="509" t="s">
        <v>697</v>
      </c>
      <c r="CO8" s="510" t="s">
        <v>698</v>
      </c>
      <c r="CP8" s="306"/>
      <c r="CQ8" s="76"/>
      <c r="CR8" s="76"/>
      <c r="CS8" s="76"/>
      <c r="CT8" s="76"/>
      <c r="CU8" s="76"/>
      <c r="CV8" s="76"/>
      <c r="CW8" s="76" t="s">
        <v>172</v>
      </c>
      <c r="CX8" s="76"/>
      <c r="CY8" s="76"/>
      <c r="CZ8" s="76" t="s">
        <v>172</v>
      </c>
      <c r="DA8" s="76"/>
      <c r="DB8" s="76"/>
      <c r="DC8" s="76" t="s">
        <v>172</v>
      </c>
      <c r="DD8" s="76"/>
      <c r="DE8" s="76"/>
      <c r="DF8" s="76" t="s">
        <v>172</v>
      </c>
      <c r="DG8" s="76"/>
      <c r="DH8" s="76" t="s">
        <v>321</v>
      </c>
      <c r="DI8" s="76" t="s">
        <v>321</v>
      </c>
      <c r="DJ8" s="76" t="s">
        <v>321</v>
      </c>
      <c r="DK8" s="76" t="s">
        <v>321</v>
      </c>
      <c r="DL8" s="76" t="s">
        <v>321</v>
      </c>
      <c r="DM8" s="76" t="s">
        <v>321</v>
      </c>
      <c r="DN8" s="76" t="s">
        <v>321</v>
      </c>
      <c r="DO8" s="76" t="s">
        <v>321</v>
      </c>
      <c r="DP8" s="76" t="s">
        <v>321</v>
      </c>
      <c r="DQ8" s="76" t="s">
        <v>321</v>
      </c>
      <c r="DR8" s="76" t="s">
        <v>321</v>
      </c>
      <c r="DS8" s="76" t="s">
        <v>321</v>
      </c>
      <c r="DT8" s="76" t="s">
        <v>321</v>
      </c>
      <c r="DU8" s="76" t="s">
        <v>321</v>
      </c>
      <c r="DV8" s="76" t="s">
        <v>321</v>
      </c>
      <c r="DW8" s="76" t="s">
        <v>321</v>
      </c>
      <c r="DX8" s="76" t="s">
        <v>321</v>
      </c>
      <c r="DY8" s="76" t="s">
        <v>321</v>
      </c>
      <c r="DZ8" s="76" t="s">
        <v>322</v>
      </c>
      <c r="EA8" s="76" t="s">
        <v>322</v>
      </c>
      <c r="EB8" s="76" t="s">
        <v>322</v>
      </c>
      <c r="EC8" s="76" t="s">
        <v>322</v>
      </c>
      <c r="ED8" s="76" t="s">
        <v>322</v>
      </c>
      <c r="EE8" s="76" t="s">
        <v>322</v>
      </c>
      <c r="EF8" s="76" t="s">
        <v>322</v>
      </c>
      <c r="EG8" s="76" t="s">
        <v>322</v>
      </c>
      <c r="EH8" s="77" t="s">
        <v>322</v>
      </c>
      <c r="EI8" s="58"/>
      <c r="EJ8" s="58"/>
      <c r="EK8" s="58"/>
      <c r="EL8" s="58"/>
      <c r="EM8" s="58"/>
      <c r="EN8" s="58"/>
      <c r="EO8" s="58"/>
      <c r="EP8" s="58"/>
      <c r="EQ8" s="58"/>
      <c r="ER8" s="58"/>
      <c r="ES8" s="58"/>
      <c r="ET8" s="58"/>
      <c r="EU8" s="58"/>
      <c r="EV8" s="58"/>
      <c r="EW8" s="58"/>
      <c r="EX8" s="58"/>
      <c r="EY8" s="58"/>
      <c r="EZ8" s="58"/>
    </row>
    <row r="9" spans="1:156" s="91" customFormat="1" ht="15.75" thickBot="1">
      <c r="A9" s="808"/>
      <c r="B9" s="811"/>
      <c r="C9" s="814"/>
      <c r="D9" s="511" t="s">
        <v>739</v>
      </c>
      <c r="E9" s="345" t="s">
        <v>740</v>
      </c>
      <c r="F9" s="310" t="s">
        <v>741</v>
      </c>
      <c r="G9" s="344" t="s">
        <v>739</v>
      </c>
      <c r="H9" s="345" t="s">
        <v>740</v>
      </c>
      <c r="I9" s="310" t="s">
        <v>741</v>
      </c>
      <c r="J9" s="344" t="s">
        <v>739</v>
      </c>
      <c r="K9" s="345" t="s">
        <v>740</v>
      </c>
      <c r="L9" s="310" t="s">
        <v>741</v>
      </c>
      <c r="M9" s="344" t="s">
        <v>739</v>
      </c>
      <c r="N9" s="345" t="s">
        <v>740</v>
      </c>
      <c r="O9" s="310" t="s">
        <v>741</v>
      </c>
      <c r="P9" s="344" t="s">
        <v>739</v>
      </c>
      <c r="Q9" s="345" t="s">
        <v>740</v>
      </c>
      <c r="R9" s="310" t="s">
        <v>741</v>
      </c>
      <c r="S9" s="344" t="s">
        <v>739</v>
      </c>
      <c r="T9" s="345" t="s">
        <v>740</v>
      </c>
      <c r="U9" s="310" t="s">
        <v>741</v>
      </c>
      <c r="V9" s="344" t="s">
        <v>739</v>
      </c>
      <c r="W9" s="345" t="s">
        <v>740</v>
      </c>
      <c r="X9" s="310" t="s">
        <v>741</v>
      </c>
      <c r="Y9" s="344" t="s">
        <v>739</v>
      </c>
      <c r="Z9" s="345" t="s">
        <v>740</v>
      </c>
      <c r="AA9" s="310" t="s">
        <v>741</v>
      </c>
      <c r="AB9" s="338" t="s">
        <v>739</v>
      </c>
      <c r="AC9" s="339" t="s">
        <v>740</v>
      </c>
      <c r="AD9" s="543" t="s">
        <v>741</v>
      </c>
      <c r="AE9" s="344" t="s">
        <v>739</v>
      </c>
      <c r="AF9" s="345" t="s">
        <v>740</v>
      </c>
      <c r="AG9" s="310" t="s">
        <v>741</v>
      </c>
      <c r="AH9" s="344" t="s">
        <v>739</v>
      </c>
      <c r="AI9" s="345" t="s">
        <v>740</v>
      </c>
      <c r="AJ9" s="310" t="s">
        <v>741</v>
      </c>
      <c r="AK9" s="344" t="s">
        <v>739</v>
      </c>
      <c r="AL9" s="345" t="s">
        <v>740</v>
      </c>
      <c r="AM9" s="310" t="s">
        <v>741</v>
      </c>
      <c r="AN9" s="344" t="s">
        <v>739</v>
      </c>
      <c r="AO9" s="345" t="s">
        <v>740</v>
      </c>
      <c r="AP9" s="310" t="s">
        <v>741</v>
      </c>
      <c r="AQ9" s="344" t="s">
        <v>739</v>
      </c>
      <c r="AR9" s="345" t="s">
        <v>740</v>
      </c>
      <c r="AS9" s="512" t="s">
        <v>741</v>
      </c>
      <c r="AT9" s="344" t="s">
        <v>739</v>
      </c>
      <c r="AU9" s="345" t="s">
        <v>740</v>
      </c>
      <c r="AV9" s="512" t="s">
        <v>741</v>
      </c>
      <c r="AW9" s="344" t="s">
        <v>739</v>
      </c>
      <c r="AX9" s="345" t="s">
        <v>740</v>
      </c>
      <c r="AY9" s="512" t="s">
        <v>741</v>
      </c>
      <c r="AZ9" s="344" t="s">
        <v>739</v>
      </c>
      <c r="BA9" s="345" t="s">
        <v>740</v>
      </c>
      <c r="BB9" s="512" t="s">
        <v>741</v>
      </c>
      <c r="BC9" s="338" t="s">
        <v>739</v>
      </c>
      <c r="BD9" s="339" t="s">
        <v>740</v>
      </c>
      <c r="BE9" s="340" t="s">
        <v>741</v>
      </c>
      <c r="BF9" s="344" t="s">
        <v>739</v>
      </c>
      <c r="BG9" s="345" t="s">
        <v>740</v>
      </c>
      <c r="BH9" s="310" t="s">
        <v>741</v>
      </c>
      <c r="BI9" s="344" t="s">
        <v>739</v>
      </c>
      <c r="BJ9" s="345" t="s">
        <v>740</v>
      </c>
      <c r="BK9" s="310" t="s">
        <v>741</v>
      </c>
      <c r="BL9" s="344" t="s">
        <v>739</v>
      </c>
      <c r="BM9" s="345" t="s">
        <v>740</v>
      </c>
      <c r="BN9" s="310" t="s">
        <v>741</v>
      </c>
      <c r="BO9" s="344" t="s">
        <v>739</v>
      </c>
      <c r="BP9" s="345" t="s">
        <v>740</v>
      </c>
      <c r="BQ9" s="310" t="s">
        <v>741</v>
      </c>
      <c r="BR9" s="344" t="s">
        <v>739</v>
      </c>
      <c r="BS9" s="345" t="s">
        <v>740</v>
      </c>
      <c r="BT9" s="310" t="s">
        <v>741</v>
      </c>
      <c r="BU9" s="344" t="s">
        <v>739</v>
      </c>
      <c r="BV9" s="345" t="s">
        <v>740</v>
      </c>
      <c r="BW9" s="310" t="s">
        <v>741</v>
      </c>
      <c r="BX9" s="344" t="s">
        <v>739</v>
      </c>
      <c r="BY9" s="345" t="s">
        <v>740</v>
      </c>
      <c r="BZ9" s="310" t="s">
        <v>741</v>
      </c>
      <c r="CA9" s="344" t="s">
        <v>739</v>
      </c>
      <c r="CB9" s="345" t="s">
        <v>740</v>
      </c>
      <c r="CC9" s="310" t="s">
        <v>741</v>
      </c>
      <c r="CD9" s="338" t="s">
        <v>739</v>
      </c>
      <c r="CE9" s="339" t="s">
        <v>740</v>
      </c>
      <c r="CF9" s="340" t="s">
        <v>741</v>
      </c>
      <c r="CG9" s="398" t="s">
        <v>739</v>
      </c>
      <c r="CH9" s="398" t="s">
        <v>739</v>
      </c>
      <c r="CI9" s="398" t="s">
        <v>739</v>
      </c>
      <c r="CJ9" s="398" t="s">
        <v>739</v>
      </c>
      <c r="CK9" s="398" t="s">
        <v>739</v>
      </c>
      <c r="CL9" s="398" t="s">
        <v>739</v>
      </c>
      <c r="CM9" s="398" t="s">
        <v>739</v>
      </c>
      <c r="CN9" s="398" t="s">
        <v>739</v>
      </c>
      <c r="CO9" s="513" t="s">
        <v>740</v>
      </c>
      <c r="CP9" s="26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58"/>
      <c r="EJ9" s="58"/>
      <c r="EK9" s="58"/>
      <c r="EL9" s="58"/>
      <c r="EM9" s="58"/>
      <c r="EN9" s="58"/>
      <c r="EO9" s="58"/>
      <c r="EP9" s="58"/>
      <c r="EQ9" s="58"/>
      <c r="ER9" s="58"/>
      <c r="ES9" s="58"/>
      <c r="ET9" s="58"/>
      <c r="EU9" s="58"/>
      <c r="EV9" s="58"/>
      <c r="EW9" s="58"/>
      <c r="EX9" s="58"/>
      <c r="EY9" s="58"/>
      <c r="EZ9" s="58"/>
    </row>
    <row r="10" spans="1:156" ht="31.5" customHeight="1">
      <c r="A10" s="316" t="s">
        <v>323</v>
      </c>
      <c r="B10" s="98" t="s">
        <v>479</v>
      </c>
      <c r="C10" s="98" t="s">
        <v>360</v>
      </c>
      <c r="D10" s="487">
        <v>73</v>
      </c>
      <c r="E10" s="462">
        <v>51</v>
      </c>
      <c r="F10" s="314">
        <f>+E10*100/D10</f>
        <v>69.863013698630141</v>
      </c>
      <c r="G10" s="514">
        <v>44</v>
      </c>
      <c r="H10" s="402">
        <v>43</v>
      </c>
      <c r="I10" s="515">
        <f>+H10*100/G10</f>
        <v>97.727272727272734</v>
      </c>
      <c r="J10" s="405"/>
      <c r="K10" s="412"/>
      <c r="L10" s="516"/>
      <c r="M10" s="413"/>
      <c r="N10" s="412"/>
      <c r="O10" s="516"/>
      <c r="P10" s="413">
        <v>201</v>
      </c>
      <c r="Q10" s="462">
        <v>61</v>
      </c>
      <c r="R10" s="314">
        <f>+Q10*100/P10</f>
        <v>30.348258706467661</v>
      </c>
      <c r="S10" s="463">
        <v>36</v>
      </c>
      <c r="T10" s="462">
        <v>36</v>
      </c>
      <c r="U10" s="467">
        <f>+T10*100/S10</f>
        <v>100</v>
      </c>
      <c r="V10" s="463">
        <v>35</v>
      </c>
      <c r="W10" s="462">
        <v>34</v>
      </c>
      <c r="X10" s="467">
        <f>+W10*100/V10</f>
        <v>97.142857142857139</v>
      </c>
      <c r="Y10" s="463">
        <v>6</v>
      </c>
      <c r="Z10" s="462">
        <v>10</v>
      </c>
      <c r="AA10" s="467">
        <f>+Z10*100/Y10</f>
        <v>166.66666666666666</v>
      </c>
      <c r="AB10" s="517">
        <f>+D10+G10+J10+M10+P10+S10+V10+Y10</f>
        <v>395</v>
      </c>
      <c r="AC10" s="518">
        <f>+E10+H10+K10+N10+Q10+T10+W10+Z10</f>
        <v>235</v>
      </c>
      <c r="AD10" s="519">
        <f>+AC10*100/AB10</f>
        <v>59.493670886075947</v>
      </c>
      <c r="AE10" s="520">
        <v>289</v>
      </c>
      <c r="AF10" s="521">
        <v>270</v>
      </c>
      <c r="AG10" s="324">
        <f>+AF10*100/AE10</f>
        <v>93.425605536332185</v>
      </c>
      <c r="AH10" s="522">
        <v>12</v>
      </c>
      <c r="AI10" s="521">
        <v>12</v>
      </c>
      <c r="AJ10" s="523">
        <f>+AI10*100/AH10</f>
        <v>100</v>
      </c>
      <c r="AK10" s="524">
        <v>6</v>
      </c>
      <c r="AL10" s="521">
        <v>6</v>
      </c>
      <c r="AM10" s="324">
        <f>+AL10*100/AK10</f>
        <v>100</v>
      </c>
      <c r="AN10" s="522">
        <v>4</v>
      </c>
      <c r="AO10" s="521">
        <v>4</v>
      </c>
      <c r="AP10" s="523">
        <f>+AO10*100/AN10</f>
        <v>100</v>
      </c>
      <c r="AQ10" s="524">
        <v>70</v>
      </c>
      <c r="AR10" s="521">
        <v>29</v>
      </c>
      <c r="AS10" s="523">
        <f>+AR10*100/AQ10</f>
        <v>41.428571428571431</v>
      </c>
      <c r="AT10" s="524">
        <v>27</v>
      </c>
      <c r="AU10" s="521">
        <v>27</v>
      </c>
      <c r="AV10" s="523">
        <f>+AU10*100/AT10</f>
        <v>100</v>
      </c>
      <c r="AW10" s="524">
        <v>6</v>
      </c>
      <c r="AX10" s="521">
        <v>3</v>
      </c>
      <c r="AY10" s="523">
        <f>+AX10*100/AW10</f>
        <v>50</v>
      </c>
      <c r="AZ10" s="524">
        <v>35</v>
      </c>
      <c r="BA10" s="521">
        <v>26</v>
      </c>
      <c r="BB10" s="523">
        <f>+BA10*100/AZ10</f>
        <v>74.285714285714292</v>
      </c>
      <c r="BC10" s="517">
        <f>+AE10+AH10+AK10+AN10+AQ10+AT10+AW10+AZ10</f>
        <v>449</v>
      </c>
      <c r="BD10" s="518">
        <f>+AF10+AI10+AL10+AO10+AR10+AU10+AX10+BA10</f>
        <v>377</v>
      </c>
      <c r="BE10" s="525">
        <f>+BD10*100/BC10</f>
        <v>83.964365256124722</v>
      </c>
      <c r="BF10" s="526">
        <v>298</v>
      </c>
      <c r="BG10" s="521">
        <v>191</v>
      </c>
      <c r="BH10" s="324">
        <f>BG10*100/BF10</f>
        <v>64.09395973154362</v>
      </c>
      <c r="BI10" s="524">
        <v>18</v>
      </c>
      <c r="BJ10" s="521">
        <v>14</v>
      </c>
      <c r="BK10" s="324">
        <f>BJ10*100/BI10</f>
        <v>77.777777777777771</v>
      </c>
      <c r="BL10" s="524">
        <v>14</v>
      </c>
      <c r="BM10" s="521">
        <v>14</v>
      </c>
      <c r="BN10" s="324">
        <f>BM10*100/BL10</f>
        <v>100</v>
      </c>
      <c r="BO10" s="524">
        <v>0</v>
      </c>
      <c r="BP10" s="521">
        <v>0</v>
      </c>
      <c r="BQ10" s="324">
        <v>0</v>
      </c>
      <c r="BR10" s="524">
        <v>30</v>
      </c>
      <c r="BS10" s="521">
        <v>5</v>
      </c>
      <c r="BT10" s="324">
        <f>BS10*100/BR10</f>
        <v>16.666666666666668</v>
      </c>
      <c r="BU10" s="524">
        <v>12</v>
      </c>
      <c r="BV10" s="521">
        <v>12</v>
      </c>
      <c r="BW10" s="324">
        <f>BV10*100/BU10</f>
        <v>100</v>
      </c>
      <c r="BX10" s="524">
        <v>20</v>
      </c>
      <c r="BY10" s="521">
        <v>17</v>
      </c>
      <c r="BZ10" s="324">
        <f>+BY10*100/BX10</f>
        <v>85</v>
      </c>
      <c r="CA10" s="524">
        <v>30</v>
      </c>
      <c r="CB10" s="521">
        <v>16</v>
      </c>
      <c r="CC10" s="324">
        <v>53.333333333333336</v>
      </c>
      <c r="CD10" s="527">
        <f>+BF10+BI10+BL10+BO10+BR10+BU10+BX10+CA10</f>
        <v>422</v>
      </c>
      <c r="CE10" s="528">
        <f>+BG10+BJ10+BM10+BP10+BS10+BV10+BY10+CB10</f>
        <v>269</v>
      </c>
      <c r="CF10" s="529">
        <f>+CE10*100/CD10</f>
        <v>63.744075829383888</v>
      </c>
      <c r="CG10" s="475">
        <v>0</v>
      </c>
      <c r="CH10" s="470">
        <v>0</v>
      </c>
      <c r="CI10" s="470">
        <v>14</v>
      </c>
      <c r="CJ10" s="470">
        <v>0</v>
      </c>
      <c r="CK10" s="470">
        <v>18</v>
      </c>
      <c r="CL10" s="470">
        <v>0</v>
      </c>
      <c r="CM10" s="470">
        <v>17</v>
      </c>
      <c r="CN10" s="470">
        <v>0</v>
      </c>
      <c r="CO10" s="452">
        <f>SUM(CG10:CN10)</f>
        <v>49</v>
      </c>
    </row>
    <row r="11" spans="1:156" ht="31.5" customHeight="1">
      <c r="A11" s="104" t="s">
        <v>323</v>
      </c>
      <c r="B11" s="94" t="s">
        <v>480</v>
      </c>
      <c r="C11" s="94" t="s">
        <v>361</v>
      </c>
      <c r="D11" s="487">
        <v>7</v>
      </c>
      <c r="E11" s="462">
        <v>5</v>
      </c>
      <c r="F11" s="314">
        <f t="shared" ref="F11:F20" si="0">+E11*100/D11</f>
        <v>71.428571428571431</v>
      </c>
      <c r="G11" s="514"/>
      <c r="H11" s="402"/>
      <c r="I11" s="515"/>
      <c r="J11" s="405"/>
      <c r="K11" s="403"/>
      <c r="L11" s="516"/>
      <c r="M11" s="405"/>
      <c r="N11" s="403"/>
      <c r="O11" s="516"/>
      <c r="P11" s="405"/>
      <c r="Q11" s="462"/>
      <c r="R11" s="314"/>
      <c r="S11" s="463"/>
      <c r="T11" s="462"/>
      <c r="U11" s="467"/>
      <c r="V11" s="463"/>
      <c r="W11" s="462"/>
      <c r="X11" s="467">
        <v>0</v>
      </c>
      <c r="Y11" s="463">
        <v>1</v>
      </c>
      <c r="Z11" s="462">
        <v>1</v>
      </c>
      <c r="AA11" s="467">
        <f t="shared" ref="AA11:AA20" si="1">+Z11*100/Y11</f>
        <v>100</v>
      </c>
      <c r="AB11" s="517">
        <f t="shared" ref="AB11:AB20" si="2">+D11+G11+J11+M11+P11+S11+V11+Y11</f>
        <v>8</v>
      </c>
      <c r="AC11" s="518">
        <f t="shared" ref="AC11:AC20" si="3">+E11+H11+K11+N11+Q11+T11+W11+Z11</f>
        <v>6</v>
      </c>
      <c r="AD11" s="519">
        <f t="shared" ref="AD11:AD20" si="4">+AC11*100/AB11</f>
        <v>75</v>
      </c>
      <c r="AE11" s="520">
        <v>9</v>
      </c>
      <c r="AF11" s="521">
        <v>8</v>
      </c>
      <c r="AG11" s="324">
        <f t="shared" ref="AG11:AG20" si="5">+AF11*100/AE11</f>
        <v>88.888888888888886</v>
      </c>
      <c r="AH11" s="522"/>
      <c r="AI11" s="462"/>
      <c r="AJ11" s="523"/>
      <c r="AK11" s="463"/>
      <c r="AL11" s="462"/>
      <c r="AM11" s="324"/>
      <c r="AN11" s="469"/>
      <c r="AO11" s="462"/>
      <c r="AP11" s="523"/>
      <c r="AQ11" s="463"/>
      <c r="AR11" s="462"/>
      <c r="AS11" s="523"/>
      <c r="AT11" s="463"/>
      <c r="AU11" s="462">
        <v>0</v>
      </c>
      <c r="AV11" s="523">
        <v>0</v>
      </c>
      <c r="AW11" s="463"/>
      <c r="AX11" s="462">
        <v>0</v>
      </c>
      <c r="AY11" s="523">
        <v>0</v>
      </c>
      <c r="AZ11" s="463">
        <v>3</v>
      </c>
      <c r="BA11" s="462">
        <v>3</v>
      </c>
      <c r="BB11" s="523">
        <f t="shared" ref="BB11:BB20" si="6">+BA11*100/AZ11</f>
        <v>100</v>
      </c>
      <c r="BC11" s="517">
        <f t="shared" ref="BC11:BC20" si="7">+AE11+AH11+AK11+AN11+AQ11+AT11+AW11+AZ11</f>
        <v>12</v>
      </c>
      <c r="BD11" s="518">
        <f t="shared" ref="BD11:BD20" si="8">+AF11+AI11+AL11+AO11+AR11+AU11+AX11+BA11</f>
        <v>11</v>
      </c>
      <c r="BE11" s="525">
        <f t="shared" ref="BE11:BE20" si="9">+BD11*100/BC11</f>
        <v>91.666666666666671</v>
      </c>
      <c r="BF11" s="526">
        <v>9</v>
      </c>
      <c r="BG11" s="521">
        <v>5</v>
      </c>
      <c r="BH11" s="324">
        <f t="shared" ref="BH11:BH20" si="10">BG11*100/BF11</f>
        <v>55.555555555555557</v>
      </c>
      <c r="BI11" s="524"/>
      <c r="BJ11" s="462"/>
      <c r="BK11" s="324"/>
      <c r="BL11" s="524"/>
      <c r="BM11" s="462"/>
      <c r="BN11" s="314"/>
      <c r="BO11" s="463"/>
      <c r="BP11" s="462"/>
      <c r="BQ11" s="324">
        <v>0</v>
      </c>
      <c r="BR11" s="463"/>
      <c r="BS11" s="462"/>
      <c r="BT11" s="314"/>
      <c r="BU11" s="463">
        <v>2</v>
      </c>
      <c r="BV11" s="521">
        <v>2</v>
      </c>
      <c r="BW11" s="324">
        <f t="shared" ref="BW11:BW20" si="11">BV11*100/BU11</f>
        <v>100</v>
      </c>
      <c r="BX11" s="463">
        <v>1</v>
      </c>
      <c r="BY11" s="521">
        <v>1</v>
      </c>
      <c r="BZ11" s="324">
        <f>+BY11*100/BX11</f>
        <v>100</v>
      </c>
      <c r="CA11" s="463">
        <v>6</v>
      </c>
      <c r="CB11" s="521">
        <v>1</v>
      </c>
      <c r="CC11" s="324">
        <v>16.666666666666668</v>
      </c>
      <c r="CD11" s="527">
        <f t="shared" ref="CD11:CD20" si="12">+BF11+BI11+BL11+BO11+BR11+BU11+BX11+CA11</f>
        <v>18</v>
      </c>
      <c r="CE11" s="528">
        <f t="shared" ref="CE11:CE20" si="13">+BG11+BJ11+BM11+BP11+BS11+BV11+BY11+CB11</f>
        <v>9</v>
      </c>
      <c r="CF11" s="529">
        <f t="shared" ref="CF11:CF20" si="14">+CE11*100/CD11</f>
        <v>50</v>
      </c>
      <c r="CG11" s="475">
        <v>0</v>
      </c>
      <c r="CH11" s="462"/>
      <c r="CI11" s="462"/>
      <c r="CJ11" s="462"/>
      <c r="CK11" s="462"/>
      <c r="CL11" s="470">
        <v>0</v>
      </c>
      <c r="CM11" s="470">
        <v>1</v>
      </c>
      <c r="CN11" s="470">
        <v>0</v>
      </c>
      <c r="CO11" s="452">
        <f t="shared" ref="CO11:CO20" si="15">SUM(CG11:CN11)</f>
        <v>1</v>
      </c>
    </row>
    <row r="12" spans="1:156" ht="34.5" customHeight="1">
      <c r="A12" s="104" t="s">
        <v>481</v>
      </c>
      <c r="B12" s="94" t="s">
        <v>482</v>
      </c>
      <c r="C12" s="94" t="s">
        <v>367</v>
      </c>
      <c r="D12" s="487"/>
      <c r="E12" s="462"/>
      <c r="F12" s="314"/>
      <c r="G12" s="514">
        <v>65</v>
      </c>
      <c r="H12" s="402">
        <v>65</v>
      </c>
      <c r="I12" s="515">
        <f t="shared" ref="I12:I20" si="16">+H12*100/G12</f>
        <v>100</v>
      </c>
      <c r="J12" s="405"/>
      <c r="K12" s="403"/>
      <c r="L12" s="516"/>
      <c r="M12" s="405"/>
      <c r="N12" s="403"/>
      <c r="O12" s="516"/>
      <c r="P12" s="405">
        <v>8684</v>
      </c>
      <c r="Q12" s="462">
        <v>5912</v>
      </c>
      <c r="R12" s="314">
        <f t="shared" ref="R12:R20" si="17">+Q12*100/P12</f>
        <v>68.079226163058493</v>
      </c>
      <c r="S12" s="463">
        <v>1978</v>
      </c>
      <c r="T12" s="462">
        <v>1913</v>
      </c>
      <c r="U12" s="467">
        <f t="shared" ref="U12:U20" si="18">+T12*100/S12</f>
        <v>96.71385237613751</v>
      </c>
      <c r="V12" s="463">
        <v>2614</v>
      </c>
      <c r="W12" s="462">
        <v>2614</v>
      </c>
      <c r="X12" s="467">
        <f t="shared" ref="X12:X20" si="19">+W12*100/V12</f>
        <v>100</v>
      </c>
      <c r="Y12" s="463">
        <v>1448</v>
      </c>
      <c r="Z12" s="462">
        <v>1448</v>
      </c>
      <c r="AA12" s="467">
        <f t="shared" si="1"/>
        <v>100</v>
      </c>
      <c r="AB12" s="517">
        <f t="shared" si="2"/>
        <v>14789</v>
      </c>
      <c r="AC12" s="518">
        <f t="shared" si="3"/>
        <v>11952</v>
      </c>
      <c r="AD12" s="519">
        <f t="shared" si="4"/>
        <v>80.816823314625736</v>
      </c>
      <c r="AE12" s="520"/>
      <c r="AF12" s="462"/>
      <c r="AG12" s="324"/>
      <c r="AH12" s="469">
        <v>390</v>
      </c>
      <c r="AI12" s="521">
        <v>389</v>
      </c>
      <c r="AJ12" s="523">
        <f t="shared" ref="AJ12:AJ20" si="20">+AI12*100/AH12</f>
        <v>99.743589743589737</v>
      </c>
      <c r="AK12" s="524"/>
      <c r="AL12" s="462"/>
      <c r="AM12" s="324"/>
      <c r="AN12" s="469"/>
      <c r="AO12" s="462"/>
      <c r="AP12" s="523"/>
      <c r="AQ12" s="463">
        <v>6633</v>
      </c>
      <c r="AR12" s="521">
        <v>4302</v>
      </c>
      <c r="AS12" s="523">
        <f t="shared" ref="AS12:AS20" si="21">+AR12*100/AQ12</f>
        <v>64.857530529172323</v>
      </c>
      <c r="AT12" s="463">
        <v>1389</v>
      </c>
      <c r="AU12" s="521">
        <v>1389</v>
      </c>
      <c r="AV12" s="523">
        <f t="shared" ref="AV12:AV20" si="22">+AU12*100/AT12</f>
        <v>100</v>
      </c>
      <c r="AW12" s="463">
        <v>11542</v>
      </c>
      <c r="AX12" s="521">
        <v>3471</v>
      </c>
      <c r="AY12" s="523">
        <f t="shared" ref="AY12:AY20" si="23">+AX12*100/AW12</f>
        <v>30.072777681511003</v>
      </c>
      <c r="AZ12" s="463">
        <v>2265</v>
      </c>
      <c r="BA12" s="521">
        <v>2056</v>
      </c>
      <c r="BB12" s="523">
        <f t="shared" si="6"/>
        <v>90.772626931567331</v>
      </c>
      <c r="BC12" s="517">
        <f t="shared" si="7"/>
        <v>22219</v>
      </c>
      <c r="BD12" s="518">
        <f t="shared" si="8"/>
        <v>11607</v>
      </c>
      <c r="BE12" s="525">
        <f t="shared" si="9"/>
        <v>52.239074665826543</v>
      </c>
      <c r="BF12" s="526"/>
      <c r="BG12" s="462"/>
      <c r="BH12" s="324"/>
      <c r="BI12" s="524">
        <v>630</v>
      </c>
      <c r="BJ12" s="521">
        <v>550</v>
      </c>
      <c r="BK12" s="324">
        <f t="shared" ref="BK12:BK20" si="24">BJ12*100/BI12</f>
        <v>87.301587301587304</v>
      </c>
      <c r="BL12" s="524"/>
      <c r="BM12" s="462"/>
      <c r="BN12" s="314"/>
      <c r="BO12" s="463"/>
      <c r="BP12" s="462"/>
      <c r="BQ12" s="324">
        <v>0</v>
      </c>
      <c r="BR12" s="463">
        <v>6834</v>
      </c>
      <c r="BS12" s="521">
        <v>1287</v>
      </c>
      <c r="BT12" s="324">
        <f>BS12*100/BR12</f>
        <v>18.832309043020192</v>
      </c>
      <c r="BU12" s="524">
        <v>15355</v>
      </c>
      <c r="BV12" s="521">
        <v>3293</v>
      </c>
      <c r="BW12" s="324">
        <f t="shared" si="11"/>
        <v>21.445783132530121</v>
      </c>
      <c r="BX12" s="524">
        <v>6031</v>
      </c>
      <c r="BY12" s="521">
        <v>3147</v>
      </c>
      <c r="BZ12" s="324">
        <v>52.180401260155861</v>
      </c>
      <c r="CA12" s="524">
        <v>2888</v>
      </c>
      <c r="CB12" s="521">
        <v>2293</v>
      </c>
      <c r="CC12" s="324">
        <v>79.39750692520775</v>
      </c>
      <c r="CD12" s="527">
        <f t="shared" si="12"/>
        <v>31738</v>
      </c>
      <c r="CE12" s="528">
        <f t="shared" si="13"/>
        <v>10570</v>
      </c>
      <c r="CF12" s="529">
        <f t="shared" si="14"/>
        <v>33.303925893250991</v>
      </c>
      <c r="CG12" s="463"/>
      <c r="CH12" s="470">
        <v>885</v>
      </c>
      <c r="CI12" s="462"/>
      <c r="CJ12" s="462"/>
      <c r="CK12" s="470">
        <v>6778</v>
      </c>
      <c r="CL12" s="470">
        <v>2493</v>
      </c>
      <c r="CM12" s="470">
        <v>4128</v>
      </c>
      <c r="CN12" s="470">
        <v>23000</v>
      </c>
      <c r="CO12" s="452">
        <f t="shared" si="15"/>
        <v>37284</v>
      </c>
    </row>
    <row r="13" spans="1:156" ht="46.5" customHeight="1">
      <c r="A13" s="104" t="s">
        <v>483</v>
      </c>
      <c r="B13" s="94" t="s">
        <v>484</v>
      </c>
      <c r="C13" s="94" t="s">
        <v>366</v>
      </c>
      <c r="D13" s="487"/>
      <c r="E13" s="462"/>
      <c r="F13" s="314"/>
      <c r="G13" s="514">
        <v>93</v>
      </c>
      <c r="H13" s="402">
        <v>93</v>
      </c>
      <c r="I13" s="515">
        <f t="shared" si="16"/>
        <v>100</v>
      </c>
      <c r="J13" s="405"/>
      <c r="K13" s="403"/>
      <c r="L13" s="516"/>
      <c r="M13" s="405"/>
      <c r="N13" s="403"/>
      <c r="O13" s="516"/>
      <c r="P13" s="405">
        <v>392</v>
      </c>
      <c r="Q13" s="462">
        <v>291</v>
      </c>
      <c r="R13" s="314">
        <f t="shared" si="17"/>
        <v>74.234693877551024</v>
      </c>
      <c r="S13" s="463">
        <v>91</v>
      </c>
      <c r="T13" s="462">
        <v>91</v>
      </c>
      <c r="U13" s="467">
        <f t="shared" si="18"/>
        <v>100</v>
      </c>
      <c r="V13" s="463">
        <v>52</v>
      </c>
      <c r="W13" s="462">
        <v>51</v>
      </c>
      <c r="X13" s="467">
        <f t="shared" si="19"/>
        <v>98.07692307692308</v>
      </c>
      <c r="Y13" s="463">
        <v>15</v>
      </c>
      <c r="Z13" s="462">
        <v>15</v>
      </c>
      <c r="AA13" s="467">
        <f t="shared" si="1"/>
        <v>100</v>
      </c>
      <c r="AB13" s="517">
        <f t="shared" si="2"/>
        <v>643</v>
      </c>
      <c r="AC13" s="518">
        <f t="shared" si="3"/>
        <v>541</v>
      </c>
      <c r="AD13" s="519">
        <f t="shared" si="4"/>
        <v>84.136858475894243</v>
      </c>
      <c r="AE13" s="520"/>
      <c r="AF13" s="462"/>
      <c r="AG13" s="324"/>
      <c r="AH13" s="469">
        <v>63</v>
      </c>
      <c r="AI13" s="521">
        <v>63</v>
      </c>
      <c r="AJ13" s="523">
        <f t="shared" si="20"/>
        <v>100</v>
      </c>
      <c r="AK13" s="524"/>
      <c r="AL13" s="462"/>
      <c r="AM13" s="324"/>
      <c r="AN13" s="469"/>
      <c r="AO13" s="462"/>
      <c r="AP13" s="523"/>
      <c r="AQ13" s="463">
        <v>392</v>
      </c>
      <c r="AR13" s="521">
        <v>330</v>
      </c>
      <c r="AS13" s="523">
        <f t="shared" si="21"/>
        <v>84.183673469387756</v>
      </c>
      <c r="AT13" s="463">
        <v>29</v>
      </c>
      <c r="AU13" s="521">
        <v>29</v>
      </c>
      <c r="AV13" s="523">
        <f t="shared" si="22"/>
        <v>100</v>
      </c>
      <c r="AW13" s="463">
        <v>84</v>
      </c>
      <c r="AX13" s="521">
        <v>66</v>
      </c>
      <c r="AY13" s="523">
        <f t="shared" si="23"/>
        <v>78.571428571428569</v>
      </c>
      <c r="AZ13" s="463">
        <v>56</v>
      </c>
      <c r="BA13" s="521">
        <v>49</v>
      </c>
      <c r="BB13" s="523">
        <f t="shared" si="6"/>
        <v>87.5</v>
      </c>
      <c r="BC13" s="517">
        <f t="shared" si="7"/>
        <v>624</v>
      </c>
      <c r="BD13" s="518">
        <f t="shared" si="8"/>
        <v>537</v>
      </c>
      <c r="BE13" s="525">
        <f t="shared" si="9"/>
        <v>86.057692307692307</v>
      </c>
      <c r="BF13" s="526"/>
      <c r="BG13" s="462"/>
      <c r="BH13" s="324"/>
      <c r="BI13" s="524">
        <v>82</v>
      </c>
      <c r="BJ13" s="521">
        <v>68</v>
      </c>
      <c r="BK13" s="324">
        <f t="shared" si="24"/>
        <v>82.926829268292678</v>
      </c>
      <c r="BL13" s="524"/>
      <c r="BM13" s="462"/>
      <c r="BN13" s="314"/>
      <c r="BO13" s="463"/>
      <c r="BP13" s="462"/>
      <c r="BQ13" s="324">
        <v>0</v>
      </c>
      <c r="BR13" s="463">
        <v>398</v>
      </c>
      <c r="BS13" s="521">
        <v>117</v>
      </c>
      <c r="BT13" s="324">
        <f t="shared" ref="BT13:BT20" si="25">BS13*100/BR13</f>
        <v>29.396984924623116</v>
      </c>
      <c r="BU13" s="524">
        <v>344</v>
      </c>
      <c r="BV13" s="521">
        <v>107</v>
      </c>
      <c r="BW13" s="324">
        <f t="shared" si="11"/>
        <v>31.104651162790699</v>
      </c>
      <c r="BX13" s="524">
        <v>84</v>
      </c>
      <c r="BY13" s="521">
        <v>80</v>
      </c>
      <c r="BZ13" s="324">
        <v>95.238095238095241</v>
      </c>
      <c r="CA13" s="524">
        <v>354</v>
      </c>
      <c r="CB13" s="521">
        <v>216</v>
      </c>
      <c r="CC13" s="324">
        <v>61.016949152542374</v>
      </c>
      <c r="CD13" s="527">
        <f t="shared" si="12"/>
        <v>1262</v>
      </c>
      <c r="CE13" s="528">
        <f t="shared" si="13"/>
        <v>588</v>
      </c>
      <c r="CF13" s="529">
        <f t="shared" si="14"/>
        <v>46.592709984152137</v>
      </c>
      <c r="CG13" s="463"/>
      <c r="CH13" s="470">
        <v>234</v>
      </c>
      <c r="CI13" s="462"/>
      <c r="CJ13" s="462"/>
      <c r="CK13" s="470">
        <v>398</v>
      </c>
      <c r="CL13" s="470">
        <v>213</v>
      </c>
      <c r="CM13" s="470">
        <v>84</v>
      </c>
      <c r="CN13" s="470">
        <v>354</v>
      </c>
      <c r="CO13" s="452">
        <f t="shared" si="15"/>
        <v>1283</v>
      </c>
    </row>
    <row r="14" spans="1:156" ht="36.75" customHeight="1">
      <c r="A14" s="104" t="s">
        <v>485</v>
      </c>
      <c r="B14" s="94" t="s">
        <v>486</v>
      </c>
      <c r="C14" s="94" t="s">
        <v>364</v>
      </c>
      <c r="D14" s="487"/>
      <c r="E14" s="462"/>
      <c r="F14" s="314"/>
      <c r="G14" s="514">
        <v>6</v>
      </c>
      <c r="H14" s="402">
        <v>6</v>
      </c>
      <c r="I14" s="515">
        <f t="shared" si="16"/>
        <v>100</v>
      </c>
      <c r="J14" s="405"/>
      <c r="K14" s="403"/>
      <c r="L14" s="516"/>
      <c r="M14" s="405"/>
      <c r="N14" s="403"/>
      <c r="O14" s="516"/>
      <c r="P14" s="405">
        <v>8</v>
      </c>
      <c r="Q14" s="462">
        <v>8</v>
      </c>
      <c r="R14" s="314">
        <f t="shared" si="17"/>
        <v>100</v>
      </c>
      <c r="S14" s="463">
        <v>4</v>
      </c>
      <c r="T14" s="462">
        <v>4</v>
      </c>
      <c r="U14" s="467">
        <f t="shared" si="18"/>
        <v>100</v>
      </c>
      <c r="V14" s="463">
        <v>2</v>
      </c>
      <c r="W14" s="462">
        <v>2</v>
      </c>
      <c r="X14" s="467">
        <f t="shared" si="19"/>
        <v>100</v>
      </c>
      <c r="Y14" s="463">
        <v>8</v>
      </c>
      <c r="Z14" s="462">
        <v>8</v>
      </c>
      <c r="AA14" s="467">
        <f t="shared" si="1"/>
        <v>100</v>
      </c>
      <c r="AB14" s="517">
        <f t="shared" si="2"/>
        <v>28</v>
      </c>
      <c r="AC14" s="518">
        <f t="shared" si="3"/>
        <v>28</v>
      </c>
      <c r="AD14" s="519">
        <f t="shared" si="4"/>
        <v>100</v>
      </c>
      <c r="AE14" s="520"/>
      <c r="AF14" s="462"/>
      <c r="AG14" s="324"/>
      <c r="AH14" s="469">
        <v>3</v>
      </c>
      <c r="AI14" s="521">
        <v>3</v>
      </c>
      <c r="AJ14" s="523">
        <f t="shared" si="20"/>
        <v>100</v>
      </c>
      <c r="AK14" s="524"/>
      <c r="AL14" s="462"/>
      <c r="AM14" s="324"/>
      <c r="AN14" s="469"/>
      <c r="AO14" s="462"/>
      <c r="AP14" s="523"/>
      <c r="AQ14" s="463">
        <v>8</v>
      </c>
      <c r="AR14" s="521">
        <v>7</v>
      </c>
      <c r="AS14" s="523">
        <f t="shared" si="21"/>
        <v>87.5</v>
      </c>
      <c r="AT14" s="463">
        <v>6</v>
      </c>
      <c r="AU14" s="521">
        <v>6</v>
      </c>
      <c r="AV14" s="523">
        <f t="shared" si="22"/>
        <v>100</v>
      </c>
      <c r="AW14" s="463">
        <v>2</v>
      </c>
      <c r="AX14" s="521">
        <v>2</v>
      </c>
      <c r="AY14" s="523">
        <f t="shared" si="23"/>
        <v>100</v>
      </c>
      <c r="AZ14" s="463">
        <v>6</v>
      </c>
      <c r="BA14" s="521">
        <v>5</v>
      </c>
      <c r="BB14" s="523">
        <f t="shared" si="6"/>
        <v>83.333333333333329</v>
      </c>
      <c r="BC14" s="517">
        <f t="shared" si="7"/>
        <v>25</v>
      </c>
      <c r="BD14" s="518">
        <f t="shared" si="8"/>
        <v>23</v>
      </c>
      <c r="BE14" s="525">
        <f t="shared" si="9"/>
        <v>92</v>
      </c>
      <c r="BF14" s="526"/>
      <c r="BG14" s="462"/>
      <c r="BH14" s="324"/>
      <c r="BI14" s="524">
        <v>5</v>
      </c>
      <c r="BJ14" s="521">
        <v>2</v>
      </c>
      <c r="BK14" s="324">
        <f t="shared" si="24"/>
        <v>40</v>
      </c>
      <c r="BL14" s="524"/>
      <c r="BM14" s="462"/>
      <c r="BN14" s="314"/>
      <c r="BO14" s="463"/>
      <c r="BP14" s="462"/>
      <c r="BQ14" s="324">
        <v>0</v>
      </c>
      <c r="BR14" s="463">
        <v>8</v>
      </c>
      <c r="BS14" s="521">
        <v>4</v>
      </c>
      <c r="BT14" s="324">
        <f t="shared" si="25"/>
        <v>50</v>
      </c>
      <c r="BU14" s="524">
        <v>44</v>
      </c>
      <c r="BV14" s="521">
        <v>44</v>
      </c>
      <c r="BW14" s="324">
        <f t="shared" si="11"/>
        <v>100</v>
      </c>
      <c r="BX14" s="524">
        <v>2</v>
      </c>
      <c r="BY14" s="521">
        <v>1</v>
      </c>
      <c r="BZ14" s="324">
        <v>50</v>
      </c>
      <c r="CA14" s="524">
        <v>29</v>
      </c>
      <c r="CB14" s="521">
        <v>27</v>
      </c>
      <c r="CC14" s="324">
        <v>93.103448275862064</v>
      </c>
      <c r="CD14" s="527">
        <f t="shared" si="12"/>
        <v>88</v>
      </c>
      <c r="CE14" s="528">
        <f t="shared" si="13"/>
        <v>78</v>
      </c>
      <c r="CF14" s="529">
        <f t="shared" si="14"/>
        <v>88.63636363636364</v>
      </c>
      <c r="CG14" s="463"/>
      <c r="CH14" s="470">
        <v>25</v>
      </c>
      <c r="CI14" s="462"/>
      <c r="CJ14" s="462"/>
      <c r="CK14" s="470">
        <v>8</v>
      </c>
      <c r="CL14" s="470">
        <v>44</v>
      </c>
      <c r="CM14" s="470">
        <v>0</v>
      </c>
      <c r="CN14" s="470">
        <v>29</v>
      </c>
      <c r="CO14" s="452">
        <f t="shared" si="15"/>
        <v>106</v>
      </c>
    </row>
    <row r="15" spans="1:156" ht="35.25" customHeight="1">
      <c r="A15" s="104" t="s">
        <v>487</v>
      </c>
      <c r="B15" s="94" t="s">
        <v>488</v>
      </c>
      <c r="C15" s="94" t="s">
        <v>451</v>
      </c>
      <c r="D15" s="487">
        <v>271336</v>
      </c>
      <c r="E15" s="462">
        <v>10026</v>
      </c>
      <c r="F15" s="314">
        <f t="shared" si="0"/>
        <v>3.6950496801014241</v>
      </c>
      <c r="G15" s="514"/>
      <c r="H15" s="402"/>
      <c r="I15" s="515"/>
      <c r="J15" s="405"/>
      <c r="K15" s="403"/>
      <c r="L15" s="516"/>
      <c r="M15" s="405"/>
      <c r="N15" s="403"/>
      <c r="O15" s="516"/>
      <c r="P15" s="405">
        <v>128000</v>
      </c>
      <c r="Q15" s="462">
        <v>120300</v>
      </c>
      <c r="R15" s="314">
        <f t="shared" si="17"/>
        <v>93.984375</v>
      </c>
      <c r="S15" s="463">
        <v>2566</v>
      </c>
      <c r="T15" s="462">
        <v>2566</v>
      </c>
      <c r="U15" s="467">
        <f t="shared" si="18"/>
        <v>100</v>
      </c>
      <c r="V15" s="463">
        <v>420</v>
      </c>
      <c r="W15" s="462">
        <v>419</v>
      </c>
      <c r="X15" s="467">
        <f t="shared" si="19"/>
        <v>99.761904761904759</v>
      </c>
      <c r="Y15" s="463">
        <v>2800</v>
      </c>
      <c r="Z15" s="462">
        <v>2500</v>
      </c>
      <c r="AA15" s="467">
        <f t="shared" si="1"/>
        <v>89.285714285714292</v>
      </c>
      <c r="AB15" s="517">
        <f t="shared" si="2"/>
        <v>405122</v>
      </c>
      <c r="AC15" s="518">
        <f t="shared" si="3"/>
        <v>135811</v>
      </c>
      <c r="AD15" s="519">
        <f t="shared" si="4"/>
        <v>33.523481815354387</v>
      </c>
      <c r="AE15" s="520">
        <v>306144</v>
      </c>
      <c r="AF15" s="521">
        <v>263500</v>
      </c>
      <c r="AG15" s="324">
        <f t="shared" si="5"/>
        <v>86.070607295913035</v>
      </c>
      <c r="AH15" s="522">
        <v>8</v>
      </c>
      <c r="AI15" s="521">
        <v>8</v>
      </c>
      <c r="AJ15" s="523">
        <f t="shared" si="20"/>
        <v>100</v>
      </c>
      <c r="AK15" s="524"/>
      <c r="AL15" s="462"/>
      <c r="AM15" s="324"/>
      <c r="AN15" s="469"/>
      <c r="AO15" s="462"/>
      <c r="AP15" s="523"/>
      <c r="AQ15" s="463">
        <v>99172</v>
      </c>
      <c r="AR15" s="521">
        <v>99171</v>
      </c>
      <c r="AS15" s="523">
        <f t="shared" si="21"/>
        <v>99.9989916508692</v>
      </c>
      <c r="AT15" s="463">
        <v>967</v>
      </c>
      <c r="AU15" s="521">
        <v>967</v>
      </c>
      <c r="AV15" s="523">
        <f t="shared" si="22"/>
        <v>100</v>
      </c>
      <c r="AW15" s="463">
        <v>6130</v>
      </c>
      <c r="AX15" s="521">
        <v>30</v>
      </c>
      <c r="AY15" s="523">
        <f t="shared" si="23"/>
        <v>0.48939641109298532</v>
      </c>
      <c r="AZ15" s="463">
        <v>10</v>
      </c>
      <c r="BA15" s="521">
        <v>9</v>
      </c>
      <c r="BB15" s="523">
        <f t="shared" si="6"/>
        <v>90</v>
      </c>
      <c r="BC15" s="517">
        <f t="shared" si="7"/>
        <v>412431</v>
      </c>
      <c r="BD15" s="518">
        <f t="shared" si="8"/>
        <v>363685</v>
      </c>
      <c r="BE15" s="525">
        <f t="shared" si="9"/>
        <v>88.180810850784738</v>
      </c>
      <c r="BF15" s="526">
        <v>58884</v>
      </c>
      <c r="BG15" s="521">
        <v>50144</v>
      </c>
      <c r="BH15" s="324">
        <f t="shared" si="10"/>
        <v>85.157258338428093</v>
      </c>
      <c r="BI15" s="524">
        <v>16420</v>
      </c>
      <c r="BJ15" s="521">
        <v>16410</v>
      </c>
      <c r="BK15" s="324">
        <f t="shared" si="24"/>
        <v>99.939098660170529</v>
      </c>
      <c r="BL15" s="524"/>
      <c r="BM15" s="462"/>
      <c r="BN15" s="314"/>
      <c r="BO15" s="463"/>
      <c r="BP15" s="462"/>
      <c r="BQ15" s="324">
        <v>0</v>
      </c>
      <c r="BR15" s="463">
        <v>49329</v>
      </c>
      <c r="BS15" s="521">
        <v>19732</v>
      </c>
      <c r="BT15" s="324">
        <f t="shared" si="25"/>
        <v>40.000810882036937</v>
      </c>
      <c r="BU15" s="524">
        <v>6264</v>
      </c>
      <c r="BV15" s="521">
        <v>6120</v>
      </c>
      <c r="BW15" s="324">
        <f t="shared" si="11"/>
        <v>97.701149425287355</v>
      </c>
      <c r="BX15" s="524">
        <v>36282</v>
      </c>
      <c r="BY15" s="521">
        <v>36282</v>
      </c>
      <c r="BZ15" s="324">
        <v>100</v>
      </c>
      <c r="CA15" s="524">
        <v>132849</v>
      </c>
      <c r="CB15" s="521">
        <v>91356</v>
      </c>
      <c r="CC15" s="324">
        <v>68.766795384233234</v>
      </c>
      <c r="CD15" s="527">
        <f t="shared" si="12"/>
        <v>300028</v>
      </c>
      <c r="CE15" s="528">
        <f t="shared" si="13"/>
        <v>220044</v>
      </c>
      <c r="CF15" s="529">
        <f t="shared" si="14"/>
        <v>73.341154825549609</v>
      </c>
      <c r="CG15" s="475">
        <v>52600</v>
      </c>
      <c r="CH15" s="470">
        <v>18789</v>
      </c>
      <c r="CI15" s="462"/>
      <c r="CJ15" s="462"/>
      <c r="CK15" s="470">
        <v>78647</v>
      </c>
      <c r="CL15" s="470">
        <v>78435</v>
      </c>
      <c r="CM15" s="470">
        <v>34031</v>
      </c>
      <c r="CN15" s="470">
        <v>35875</v>
      </c>
      <c r="CO15" s="452">
        <f t="shared" si="15"/>
        <v>298377</v>
      </c>
    </row>
    <row r="16" spans="1:156" ht="37.5" customHeight="1">
      <c r="A16" s="104" t="s">
        <v>489</v>
      </c>
      <c r="B16" s="94" t="s">
        <v>490</v>
      </c>
      <c r="C16" s="94" t="s">
        <v>454</v>
      </c>
      <c r="D16" s="487">
        <v>6124</v>
      </c>
      <c r="E16" s="462">
        <v>5933</v>
      </c>
      <c r="F16" s="314">
        <f t="shared" si="0"/>
        <v>96.881123448726328</v>
      </c>
      <c r="G16" s="514"/>
      <c r="H16" s="402"/>
      <c r="I16" s="515"/>
      <c r="J16" s="405"/>
      <c r="K16" s="403"/>
      <c r="L16" s="516"/>
      <c r="M16" s="405"/>
      <c r="N16" s="403"/>
      <c r="O16" s="516"/>
      <c r="P16" s="405">
        <v>19445</v>
      </c>
      <c r="Q16" s="462">
        <v>15591</v>
      </c>
      <c r="R16" s="314">
        <f t="shared" si="17"/>
        <v>80.179994857289785</v>
      </c>
      <c r="S16" s="463">
        <v>101</v>
      </c>
      <c r="T16" s="462">
        <v>101</v>
      </c>
      <c r="U16" s="467">
        <f t="shared" si="18"/>
        <v>100</v>
      </c>
      <c r="V16" s="463">
        <v>4128</v>
      </c>
      <c r="W16" s="462">
        <v>4126</v>
      </c>
      <c r="X16" s="467">
        <f t="shared" si="19"/>
        <v>99.951550387596896</v>
      </c>
      <c r="Y16" s="463">
        <v>449</v>
      </c>
      <c r="Z16" s="462">
        <v>449</v>
      </c>
      <c r="AA16" s="467">
        <f t="shared" si="1"/>
        <v>100</v>
      </c>
      <c r="AB16" s="517">
        <f t="shared" si="2"/>
        <v>30247</v>
      </c>
      <c r="AC16" s="518">
        <f t="shared" si="3"/>
        <v>26200</v>
      </c>
      <c r="AD16" s="519">
        <f t="shared" si="4"/>
        <v>86.620160677091945</v>
      </c>
      <c r="AE16" s="520">
        <v>3000</v>
      </c>
      <c r="AF16" s="521">
        <v>2212</v>
      </c>
      <c r="AG16" s="324">
        <f t="shared" si="5"/>
        <v>73.733333333333334</v>
      </c>
      <c r="AH16" s="522"/>
      <c r="AI16" s="521">
        <v>0</v>
      </c>
      <c r="AJ16" s="523"/>
      <c r="AK16" s="524"/>
      <c r="AL16" s="462"/>
      <c r="AM16" s="324"/>
      <c r="AN16" s="469"/>
      <c r="AO16" s="462"/>
      <c r="AP16" s="523"/>
      <c r="AQ16" s="463">
        <v>41315</v>
      </c>
      <c r="AR16" s="521">
        <v>30322</v>
      </c>
      <c r="AS16" s="523">
        <f t="shared" si="21"/>
        <v>73.392230424785183</v>
      </c>
      <c r="AT16" s="463">
        <v>46</v>
      </c>
      <c r="AU16" s="521">
        <v>45</v>
      </c>
      <c r="AV16" s="523">
        <f t="shared" si="22"/>
        <v>97.826086956521735</v>
      </c>
      <c r="AW16" s="463">
        <v>29968</v>
      </c>
      <c r="AX16" s="521">
        <v>24972</v>
      </c>
      <c r="AY16" s="523">
        <f t="shared" si="23"/>
        <v>83.328884143085958</v>
      </c>
      <c r="AZ16" s="463">
        <v>4911</v>
      </c>
      <c r="BA16" s="521">
        <v>3783</v>
      </c>
      <c r="BB16" s="523">
        <f t="shared" si="6"/>
        <v>77.031154551007944</v>
      </c>
      <c r="BC16" s="517">
        <f t="shared" si="7"/>
        <v>79240</v>
      </c>
      <c r="BD16" s="518">
        <f t="shared" si="8"/>
        <v>61334</v>
      </c>
      <c r="BE16" s="525">
        <f t="shared" si="9"/>
        <v>77.402826855123678</v>
      </c>
      <c r="BF16" s="526">
        <v>19500</v>
      </c>
      <c r="BG16" s="521">
        <v>18900</v>
      </c>
      <c r="BH16" s="324">
        <f t="shared" si="10"/>
        <v>96.92307692307692</v>
      </c>
      <c r="BI16" s="524">
        <v>96</v>
      </c>
      <c r="BJ16" s="521">
        <v>50</v>
      </c>
      <c r="BK16" s="324"/>
      <c r="BL16" s="524"/>
      <c r="BM16" s="462"/>
      <c r="BN16" s="314"/>
      <c r="BO16" s="463"/>
      <c r="BP16" s="462"/>
      <c r="BQ16" s="324">
        <v>0</v>
      </c>
      <c r="BR16" s="463">
        <v>37029</v>
      </c>
      <c r="BS16" s="521">
        <v>17670</v>
      </c>
      <c r="BT16" s="324">
        <f t="shared" si="25"/>
        <v>47.71935510005671</v>
      </c>
      <c r="BU16" s="524">
        <v>72</v>
      </c>
      <c r="BV16" s="521">
        <v>72</v>
      </c>
      <c r="BW16" s="324">
        <f t="shared" si="11"/>
        <v>100</v>
      </c>
      <c r="BX16" s="524">
        <v>21708</v>
      </c>
      <c r="BY16" s="521">
        <v>13384</v>
      </c>
      <c r="BZ16" s="324">
        <v>61.654689515386032</v>
      </c>
      <c r="CA16" s="524">
        <v>5446</v>
      </c>
      <c r="CB16" s="521">
        <v>4954</v>
      </c>
      <c r="CC16" s="324">
        <v>90.965846492838779</v>
      </c>
      <c r="CD16" s="527">
        <f t="shared" si="12"/>
        <v>83851</v>
      </c>
      <c r="CE16" s="528">
        <f t="shared" si="13"/>
        <v>55030</v>
      </c>
      <c r="CF16" s="529">
        <f t="shared" si="14"/>
        <v>65.628316895445494</v>
      </c>
      <c r="CG16" s="475">
        <v>19500</v>
      </c>
      <c r="CH16" s="470">
        <v>0</v>
      </c>
      <c r="CI16" s="462"/>
      <c r="CJ16" s="462"/>
      <c r="CK16" s="470">
        <v>12285</v>
      </c>
      <c r="CL16" s="470">
        <v>450</v>
      </c>
      <c r="CM16" s="470">
        <v>10270</v>
      </c>
      <c r="CN16" s="470">
        <v>1140</v>
      </c>
      <c r="CO16" s="452">
        <f t="shared" si="15"/>
        <v>43645</v>
      </c>
    </row>
    <row r="17" spans="1:93" ht="31.5" customHeight="1">
      <c r="A17" s="104" t="s">
        <v>491</v>
      </c>
      <c r="B17" s="94" t="s">
        <v>492</v>
      </c>
      <c r="C17" s="94" t="s">
        <v>493</v>
      </c>
      <c r="D17" s="487"/>
      <c r="E17" s="462"/>
      <c r="F17" s="314"/>
      <c r="G17" s="514">
        <v>40936</v>
      </c>
      <c r="H17" s="402">
        <v>40935</v>
      </c>
      <c r="I17" s="515">
        <f t="shared" si="16"/>
        <v>99.997557162399843</v>
      </c>
      <c r="J17" s="405"/>
      <c r="K17" s="403"/>
      <c r="L17" s="516"/>
      <c r="M17" s="405"/>
      <c r="N17" s="403"/>
      <c r="O17" s="516"/>
      <c r="P17" s="405">
        <v>12244</v>
      </c>
      <c r="Q17" s="462">
        <v>12244</v>
      </c>
      <c r="R17" s="314">
        <f t="shared" si="17"/>
        <v>100</v>
      </c>
      <c r="S17" s="463">
        <v>32876</v>
      </c>
      <c r="T17" s="462">
        <v>32789</v>
      </c>
      <c r="U17" s="467">
        <f t="shared" si="18"/>
        <v>99.735369266334104</v>
      </c>
      <c r="V17" s="463">
        <v>4415</v>
      </c>
      <c r="W17" s="462">
        <v>4413</v>
      </c>
      <c r="X17" s="467">
        <f t="shared" si="19"/>
        <v>99.954699886749722</v>
      </c>
      <c r="Y17" s="463">
        <v>11750</v>
      </c>
      <c r="Z17" s="462">
        <v>10369</v>
      </c>
      <c r="AA17" s="467">
        <f t="shared" si="1"/>
        <v>88.246808510638303</v>
      </c>
      <c r="AB17" s="517">
        <f t="shared" si="2"/>
        <v>102221</v>
      </c>
      <c r="AC17" s="518">
        <f t="shared" si="3"/>
        <v>100750</v>
      </c>
      <c r="AD17" s="519">
        <f t="shared" si="4"/>
        <v>98.560961054969141</v>
      </c>
      <c r="AE17" s="520"/>
      <c r="AF17" s="462"/>
      <c r="AG17" s="324"/>
      <c r="AH17" s="469">
        <v>30578</v>
      </c>
      <c r="AI17" s="521">
        <v>30576</v>
      </c>
      <c r="AJ17" s="523">
        <f t="shared" si="20"/>
        <v>99.993459349859378</v>
      </c>
      <c r="AK17" s="524"/>
      <c r="AL17" s="462"/>
      <c r="AM17" s="324"/>
      <c r="AN17" s="469"/>
      <c r="AO17" s="462"/>
      <c r="AP17" s="523"/>
      <c r="AQ17" s="463">
        <v>11020</v>
      </c>
      <c r="AR17" s="521">
        <v>12626</v>
      </c>
      <c r="AS17" s="523">
        <f t="shared" si="21"/>
        <v>114.57350272232306</v>
      </c>
      <c r="AT17" s="463">
        <v>40000</v>
      </c>
      <c r="AU17" s="521">
        <v>40068</v>
      </c>
      <c r="AV17" s="523">
        <f t="shared" si="22"/>
        <v>100.17</v>
      </c>
      <c r="AW17" s="463">
        <v>4380</v>
      </c>
      <c r="AX17" s="521">
        <v>4380</v>
      </c>
      <c r="AY17" s="523">
        <f t="shared" si="23"/>
        <v>100</v>
      </c>
      <c r="AZ17" s="463">
        <v>45000</v>
      </c>
      <c r="BA17" s="521">
        <v>42787</v>
      </c>
      <c r="BB17" s="523">
        <f t="shared" si="6"/>
        <v>95.082222222222228</v>
      </c>
      <c r="BC17" s="517">
        <f t="shared" si="7"/>
        <v>130978</v>
      </c>
      <c r="BD17" s="518">
        <f t="shared" si="8"/>
        <v>130437</v>
      </c>
      <c r="BE17" s="525">
        <f t="shared" si="9"/>
        <v>99.586953534181319</v>
      </c>
      <c r="BF17" s="526"/>
      <c r="BG17" s="462"/>
      <c r="BH17" s="324"/>
      <c r="BI17" s="524">
        <v>30581</v>
      </c>
      <c r="BJ17" s="521">
        <v>28732</v>
      </c>
      <c r="BK17" s="324">
        <f t="shared" si="24"/>
        <v>93.953762139890785</v>
      </c>
      <c r="BL17" s="524"/>
      <c r="BM17" s="462"/>
      <c r="BN17" s="314"/>
      <c r="BO17" s="463"/>
      <c r="BP17" s="462"/>
      <c r="BQ17" s="324">
        <v>0</v>
      </c>
      <c r="BR17" s="463">
        <v>14410</v>
      </c>
      <c r="BS17" s="521">
        <v>0</v>
      </c>
      <c r="BT17" s="324">
        <f t="shared" si="25"/>
        <v>0</v>
      </c>
      <c r="BU17" s="524">
        <v>39236</v>
      </c>
      <c r="BV17" s="521">
        <v>36669</v>
      </c>
      <c r="BW17" s="324">
        <f t="shared" si="11"/>
        <v>93.4575389948007</v>
      </c>
      <c r="BX17" s="524">
        <v>5859</v>
      </c>
      <c r="BY17" s="521">
        <v>4550</v>
      </c>
      <c r="BZ17" s="324">
        <v>77.658303464755079</v>
      </c>
      <c r="CA17" s="524">
        <v>47000</v>
      </c>
      <c r="CB17" s="521">
        <v>45594</v>
      </c>
      <c r="CC17" s="324">
        <v>97.008510638297878</v>
      </c>
      <c r="CD17" s="527">
        <f t="shared" si="12"/>
        <v>137086</v>
      </c>
      <c r="CE17" s="528">
        <f t="shared" si="13"/>
        <v>115545</v>
      </c>
      <c r="CF17" s="529">
        <f t="shared" si="14"/>
        <v>84.286506280728887</v>
      </c>
      <c r="CG17" s="463"/>
      <c r="CH17" s="470">
        <v>30581</v>
      </c>
      <c r="CI17" s="462"/>
      <c r="CJ17" s="462"/>
      <c r="CK17" s="470">
        <v>14698</v>
      </c>
      <c r="CL17" s="470">
        <v>44404</v>
      </c>
      <c r="CM17" s="470">
        <v>5859</v>
      </c>
      <c r="CN17" s="470">
        <v>49000</v>
      </c>
      <c r="CO17" s="452">
        <f t="shared" si="15"/>
        <v>144542</v>
      </c>
    </row>
    <row r="18" spans="1:93" ht="31.5" customHeight="1">
      <c r="A18" s="104" t="s">
        <v>494</v>
      </c>
      <c r="B18" s="94" t="s">
        <v>495</v>
      </c>
      <c r="C18" s="94" t="s">
        <v>437</v>
      </c>
      <c r="D18" s="487"/>
      <c r="E18" s="462"/>
      <c r="F18" s="314"/>
      <c r="G18" s="514">
        <v>165</v>
      </c>
      <c r="H18" s="402">
        <v>165</v>
      </c>
      <c r="I18" s="515">
        <f t="shared" si="16"/>
        <v>100</v>
      </c>
      <c r="J18" s="405">
        <v>444</v>
      </c>
      <c r="K18" s="462">
        <v>440</v>
      </c>
      <c r="L18" s="516">
        <f t="shared" ref="L18:L19" si="26">+K18*100/J18</f>
        <v>99.099099099099092</v>
      </c>
      <c r="M18" s="463">
        <v>71</v>
      </c>
      <c r="N18" s="412">
        <v>74</v>
      </c>
      <c r="O18" s="516">
        <f t="shared" ref="O18" si="27">+N18*100/M18</f>
        <v>104.22535211267606</v>
      </c>
      <c r="P18" s="413">
        <v>81202</v>
      </c>
      <c r="Q18" s="462">
        <v>59411</v>
      </c>
      <c r="R18" s="314">
        <f t="shared" si="17"/>
        <v>73.164454077485772</v>
      </c>
      <c r="S18" s="463">
        <v>1010</v>
      </c>
      <c r="T18" s="462">
        <v>1005</v>
      </c>
      <c r="U18" s="467">
        <f t="shared" si="18"/>
        <v>99.504950495049499</v>
      </c>
      <c r="V18" s="463">
        <v>54250</v>
      </c>
      <c r="W18" s="462">
        <v>54247</v>
      </c>
      <c r="X18" s="467">
        <f t="shared" si="19"/>
        <v>99.994470046082952</v>
      </c>
      <c r="Y18" s="463">
        <v>2829</v>
      </c>
      <c r="Z18" s="462">
        <v>2800</v>
      </c>
      <c r="AA18" s="467">
        <f t="shared" si="1"/>
        <v>98.974902792506185</v>
      </c>
      <c r="AB18" s="517">
        <f t="shared" si="2"/>
        <v>139971</v>
      </c>
      <c r="AC18" s="518">
        <f t="shared" si="3"/>
        <v>118142</v>
      </c>
      <c r="AD18" s="519">
        <f t="shared" si="4"/>
        <v>84.404626672667916</v>
      </c>
      <c r="AE18" s="520">
        <v>685</v>
      </c>
      <c r="AF18" s="521">
        <v>685</v>
      </c>
      <c r="AG18" s="324">
        <f t="shared" si="5"/>
        <v>100</v>
      </c>
      <c r="AH18" s="522">
        <v>446</v>
      </c>
      <c r="AI18" s="521">
        <v>445</v>
      </c>
      <c r="AJ18" s="523">
        <f t="shared" si="20"/>
        <v>99.775784753363226</v>
      </c>
      <c r="AK18" s="524">
        <v>1967</v>
      </c>
      <c r="AL18" s="521">
        <v>1516</v>
      </c>
      <c r="AM18" s="324">
        <f t="shared" ref="AM18:AM19" si="28">+AL18*100/AK18</f>
        <v>77.071682765632943</v>
      </c>
      <c r="AN18" s="522">
        <v>420</v>
      </c>
      <c r="AO18" s="521">
        <v>418</v>
      </c>
      <c r="AP18" s="523">
        <f t="shared" ref="AP18:AP19" si="29">+AO18*100/AN18</f>
        <v>99.523809523809518</v>
      </c>
      <c r="AQ18" s="524">
        <v>70777</v>
      </c>
      <c r="AR18" s="521">
        <v>52974</v>
      </c>
      <c r="AS18" s="523">
        <f t="shared" si="21"/>
        <v>74.846348390013702</v>
      </c>
      <c r="AT18" s="524">
        <v>650</v>
      </c>
      <c r="AU18" s="521">
        <v>650</v>
      </c>
      <c r="AV18" s="523">
        <f t="shared" si="22"/>
        <v>100</v>
      </c>
      <c r="AW18" s="524">
        <v>45186</v>
      </c>
      <c r="AX18" s="521">
        <v>45186</v>
      </c>
      <c r="AY18" s="523">
        <f t="shared" si="23"/>
        <v>100</v>
      </c>
      <c r="AZ18" s="524">
        <v>10569</v>
      </c>
      <c r="BA18" s="521">
        <v>6372</v>
      </c>
      <c r="BB18" s="523">
        <f t="shared" si="6"/>
        <v>60.289525972182801</v>
      </c>
      <c r="BC18" s="517">
        <f t="shared" si="7"/>
        <v>130700</v>
      </c>
      <c r="BD18" s="518">
        <f t="shared" si="8"/>
        <v>108246</v>
      </c>
      <c r="BE18" s="525">
        <f t="shared" si="9"/>
        <v>82.820198928844675</v>
      </c>
      <c r="BF18" s="526">
        <v>2530</v>
      </c>
      <c r="BG18" s="521">
        <v>539</v>
      </c>
      <c r="BH18" s="324">
        <f t="shared" si="10"/>
        <v>21.304347826086957</v>
      </c>
      <c r="BI18" s="524">
        <v>305</v>
      </c>
      <c r="BJ18" s="521">
        <v>116</v>
      </c>
      <c r="BK18" s="324">
        <f t="shared" si="24"/>
        <v>38.032786885245905</v>
      </c>
      <c r="BL18" s="524">
        <v>997</v>
      </c>
      <c r="BM18" s="521">
        <v>952</v>
      </c>
      <c r="BN18" s="324">
        <f>BM18*100/BL18</f>
        <v>95.486459378134398</v>
      </c>
      <c r="BO18" s="524">
        <v>396</v>
      </c>
      <c r="BP18" s="521">
        <v>390</v>
      </c>
      <c r="BQ18" s="324">
        <f t="shared" ref="BQ18:BQ19" si="30">+BP18*100/BO18</f>
        <v>98.484848484848484</v>
      </c>
      <c r="BR18" s="524">
        <v>51818</v>
      </c>
      <c r="BS18" s="521">
        <v>18775</v>
      </c>
      <c r="BT18" s="324">
        <f t="shared" si="25"/>
        <v>36.232583272222008</v>
      </c>
      <c r="BU18" s="524">
        <v>748</v>
      </c>
      <c r="BV18" s="521">
        <v>748</v>
      </c>
      <c r="BW18" s="324">
        <f t="shared" si="11"/>
        <v>100</v>
      </c>
      <c r="BX18" s="524">
        <v>48825</v>
      </c>
      <c r="BY18" s="521">
        <v>35920</v>
      </c>
      <c r="BZ18" s="324">
        <v>73.56886840757808</v>
      </c>
      <c r="CA18" s="524">
        <v>7194</v>
      </c>
      <c r="CB18" s="521">
        <v>5276</v>
      </c>
      <c r="CC18" s="324">
        <v>73.338893522379763</v>
      </c>
      <c r="CD18" s="527">
        <f t="shared" si="12"/>
        <v>112813</v>
      </c>
      <c r="CE18" s="528">
        <f t="shared" si="13"/>
        <v>62716</v>
      </c>
      <c r="CF18" s="529">
        <f t="shared" si="14"/>
        <v>55.592883798852966</v>
      </c>
      <c r="CG18" s="475">
        <v>4028</v>
      </c>
      <c r="CH18" s="470">
        <v>65</v>
      </c>
      <c r="CI18" s="470">
        <v>391</v>
      </c>
      <c r="CJ18" s="470">
        <v>552</v>
      </c>
      <c r="CK18" s="470">
        <v>44661</v>
      </c>
      <c r="CL18" s="470">
        <v>1432</v>
      </c>
      <c r="CM18" s="470">
        <v>33837</v>
      </c>
      <c r="CN18" s="470">
        <v>2100</v>
      </c>
      <c r="CO18" s="452">
        <f t="shared" si="15"/>
        <v>87066</v>
      </c>
    </row>
    <row r="19" spans="1:93" ht="38.25" customHeight="1">
      <c r="A19" s="104" t="s">
        <v>496</v>
      </c>
      <c r="B19" s="94" t="s">
        <v>497</v>
      </c>
      <c r="C19" s="94" t="s">
        <v>437</v>
      </c>
      <c r="D19" s="487"/>
      <c r="E19" s="462"/>
      <c r="F19" s="314"/>
      <c r="G19" s="514">
        <v>100</v>
      </c>
      <c r="H19" s="402">
        <v>100</v>
      </c>
      <c r="I19" s="515">
        <f t="shared" si="16"/>
        <v>100</v>
      </c>
      <c r="J19" s="405">
        <v>12</v>
      </c>
      <c r="K19" s="462">
        <v>12</v>
      </c>
      <c r="L19" s="516">
        <f t="shared" si="26"/>
        <v>100</v>
      </c>
      <c r="M19" s="463"/>
      <c r="N19" s="412"/>
      <c r="O19" s="516"/>
      <c r="P19" s="413">
        <v>1130</v>
      </c>
      <c r="Q19" s="462">
        <v>1041</v>
      </c>
      <c r="R19" s="314">
        <f t="shared" si="17"/>
        <v>92.123893805309734</v>
      </c>
      <c r="S19" s="463">
        <v>985</v>
      </c>
      <c r="T19" s="462">
        <v>825</v>
      </c>
      <c r="U19" s="467">
        <f t="shared" si="18"/>
        <v>83.756345177664969</v>
      </c>
      <c r="V19" s="463">
        <v>150</v>
      </c>
      <c r="W19" s="462">
        <v>143</v>
      </c>
      <c r="X19" s="467">
        <f t="shared" si="19"/>
        <v>95.333333333333329</v>
      </c>
      <c r="Y19" s="463">
        <v>330</v>
      </c>
      <c r="Z19" s="462">
        <v>330</v>
      </c>
      <c r="AA19" s="467">
        <f t="shared" si="1"/>
        <v>100</v>
      </c>
      <c r="AB19" s="517">
        <f t="shared" si="2"/>
        <v>2707</v>
      </c>
      <c r="AC19" s="518">
        <f t="shared" si="3"/>
        <v>2451</v>
      </c>
      <c r="AD19" s="519">
        <f t="shared" si="4"/>
        <v>90.543036571850763</v>
      </c>
      <c r="AE19" s="520">
        <v>6500</v>
      </c>
      <c r="AF19" s="521">
        <v>4289</v>
      </c>
      <c r="AG19" s="324">
        <f t="shared" si="5"/>
        <v>65.984615384615381</v>
      </c>
      <c r="AH19" s="522">
        <v>1016</v>
      </c>
      <c r="AI19" s="521">
        <v>1015</v>
      </c>
      <c r="AJ19" s="523">
        <f t="shared" si="20"/>
        <v>99.9015748031496</v>
      </c>
      <c r="AK19" s="524">
        <v>220</v>
      </c>
      <c r="AL19" s="521">
        <v>211</v>
      </c>
      <c r="AM19" s="324">
        <f t="shared" si="28"/>
        <v>95.909090909090907</v>
      </c>
      <c r="AN19" s="522">
        <v>1</v>
      </c>
      <c r="AO19" s="521">
        <v>1</v>
      </c>
      <c r="AP19" s="523">
        <f t="shared" si="29"/>
        <v>100</v>
      </c>
      <c r="AQ19" s="524">
        <v>1206</v>
      </c>
      <c r="AR19" s="521">
        <v>1005</v>
      </c>
      <c r="AS19" s="523">
        <f t="shared" si="21"/>
        <v>83.333333333333329</v>
      </c>
      <c r="AT19" s="524">
        <v>887</v>
      </c>
      <c r="AU19" s="521">
        <v>887</v>
      </c>
      <c r="AV19" s="523">
        <f t="shared" si="22"/>
        <v>100</v>
      </c>
      <c r="AW19" s="524">
        <v>843</v>
      </c>
      <c r="AX19" s="521">
        <v>149</v>
      </c>
      <c r="AY19" s="523">
        <f t="shared" si="23"/>
        <v>17.674970344009491</v>
      </c>
      <c r="AZ19" s="524">
        <v>1896</v>
      </c>
      <c r="BA19" s="521">
        <v>1455</v>
      </c>
      <c r="BB19" s="523">
        <f t="shared" si="6"/>
        <v>76.740506329113927</v>
      </c>
      <c r="BC19" s="517">
        <f t="shared" si="7"/>
        <v>12569</v>
      </c>
      <c r="BD19" s="518">
        <f t="shared" si="8"/>
        <v>9012</v>
      </c>
      <c r="BE19" s="525">
        <f t="shared" si="9"/>
        <v>71.700214814225475</v>
      </c>
      <c r="BF19" s="526">
        <v>530</v>
      </c>
      <c r="BG19" s="521">
        <v>242</v>
      </c>
      <c r="BH19" s="324">
        <f t="shared" si="10"/>
        <v>45.660377358490564</v>
      </c>
      <c r="BI19" s="524">
        <v>1027</v>
      </c>
      <c r="BJ19" s="521">
        <v>806</v>
      </c>
      <c r="BK19" s="324">
        <f t="shared" si="24"/>
        <v>78.481012658227854</v>
      </c>
      <c r="BL19" s="524">
        <v>369</v>
      </c>
      <c r="BM19" s="521">
        <v>301</v>
      </c>
      <c r="BN19" s="324">
        <f>BM19*100/BL19</f>
        <v>81.571815718157183</v>
      </c>
      <c r="BO19" s="524">
        <v>283</v>
      </c>
      <c r="BP19" s="521">
        <v>225</v>
      </c>
      <c r="BQ19" s="324">
        <f t="shared" si="30"/>
        <v>79.505300353356887</v>
      </c>
      <c r="BR19" s="524">
        <v>658</v>
      </c>
      <c r="BS19" s="521">
        <v>379</v>
      </c>
      <c r="BT19" s="324">
        <f t="shared" si="25"/>
        <v>57.598784194528875</v>
      </c>
      <c r="BU19" s="524">
        <v>1522</v>
      </c>
      <c r="BV19" s="521">
        <v>1028</v>
      </c>
      <c r="BW19" s="324">
        <f t="shared" si="11"/>
        <v>67.542706964520363</v>
      </c>
      <c r="BX19" s="524">
        <v>361</v>
      </c>
      <c r="BY19" s="521">
        <v>246</v>
      </c>
      <c r="BZ19" s="324">
        <v>68.144044321329645</v>
      </c>
      <c r="CA19" s="524">
        <v>1874</v>
      </c>
      <c r="CB19" s="521">
        <v>1602</v>
      </c>
      <c r="CC19" s="324">
        <v>85.485592315901812</v>
      </c>
      <c r="CD19" s="527">
        <f t="shared" si="12"/>
        <v>6624</v>
      </c>
      <c r="CE19" s="528">
        <f t="shared" si="13"/>
        <v>4829</v>
      </c>
      <c r="CF19" s="529">
        <f t="shared" si="14"/>
        <v>72.901570048309182</v>
      </c>
      <c r="CG19" s="475">
        <v>2795</v>
      </c>
      <c r="CH19" s="470">
        <v>877</v>
      </c>
      <c r="CI19" s="470">
        <v>65</v>
      </c>
      <c r="CJ19" s="470">
        <v>240</v>
      </c>
      <c r="CK19" s="470">
        <v>831</v>
      </c>
      <c r="CL19" s="470">
        <v>1490</v>
      </c>
      <c r="CM19" s="470">
        <v>93</v>
      </c>
      <c r="CN19" s="470">
        <v>1573</v>
      </c>
      <c r="CO19" s="452">
        <f t="shared" si="15"/>
        <v>7964</v>
      </c>
    </row>
    <row r="20" spans="1:93" ht="40.5" customHeight="1" thickBot="1">
      <c r="A20" s="105" t="s">
        <v>498</v>
      </c>
      <c r="B20" s="106" t="s">
        <v>499</v>
      </c>
      <c r="C20" s="106" t="s">
        <v>365</v>
      </c>
      <c r="D20" s="530">
        <v>36</v>
      </c>
      <c r="E20" s="488">
        <v>36</v>
      </c>
      <c r="F20" s="314">
        <f t="shared" si="0"/>
        <v>100</v>
      </c>
      <c r="G20" s="531">
        <v>25</v>
      </c>
      <c r="H20" s="415">
        <v>25</v>
      </c>
      <c r="I20" s="515">
        <f t="shared" si="16"/>
        <v>100</v>
      </c>
      <c r="J20" s="417"/>
      <c r="K20" s="416"/>
      <c r="L20" s="516"/>
      <c r="M20" s="417"/>
      <c r="N20" s="416"/>
      <c r="O20" s="516"/>
      <c r="P20" s="417"/>
      <c r="Q20" s="419"/>
      <c r="R20" s="314" t="e">
        <f t="shared" si="17"/>
        <v>#DIV/0!</v>
      </c>
      <c r="S20" s="421">
        <v>82</v>
      </c>
      <c r="T20" s="488">
        <v>79</v>
      </c>
      <c r="U20" s="467">
        <f t="shared" si="18"/>
        <v>96.341463414634148</v>
      </c>
      <c r="V20" s="421">
        <v>90</v>
      </c>
      <c r="W20" s="488">
        <v>88</v>
      </c>
      <c r="X20" s="467">
        <f t="shared" si="19"/>
        <v>97.777777777777771</v>
      </c>
      <c r="Y20" s="421">
        <v>25</v>
      </c>
      <c r="Z20" s="488">
        <v>25</v>
      </c>
      <c r="AA20" s="467">
        <f t="shared" si="1"/>
        <v>100</v>
      </c>
      <c r="AB20" s="517">
        <f t="shared" si="2"/>
        <v>258</v>
      </c>
      <c r="AC20" s="518">
        <f t="shared" si="3"/>
        <v>253</v>
      </c>
      <c r="AD20" s="519">
        <f t="shared" si="4"/>
        <v>98.062015503875969</v>
      </c>
      <c r="AE20" s="532">
        <v>6</v>
      </c>
      <c r="AF20" s="533">
        <v>5</v>
      </c>
      <c r="AG20" s="324">
        <f t="shared" si="5"/>
        <v>83.333333333333329</v>
      </c>
      <c r="AH20" s="534">
        <v>4</v>
      </c>
      <c r="AI20" s="533">
        <v>4</v>
      </c>
      <c r="AJ20" s="523">
        <f t="shared" si="20"/>
        <v>100</v>
      </c>
      <c r="AK20" s="535"/>
      <c r="AL20" s="488"/>
      <c r="AM20" s="324"/>
      <c r="AN20" s="496"/>
      <c r="AO20" s="488"/>
      <c r="AP20" s="523"/>
      <c r="AQ20" s="489">
        <v>238</v>
      </c>
      <c r="AR20" s="533">
        <v>303</v>
      </c>
      <c r="AS20" s="523">
        <f t="shared" si="21"/>
        <v>127.31092436974789</v>
      </c>
      <c r="AT20" s="489">
        <v>32</v>
      </c>
      <c r="AU20" s="533">
        <v>32</v>
      </c>
      <c r="AV20" s="523">
        <f t="shared" si="22"/>
        <v>100</v>
      </c>
      <c r="AW20" s="489">
        <v>125</v>
      </c>
      <c r="AX20" s="533">
        <v>79</v>
      </c>
      <c r="AY20" s="523">
        <f t="shared" si="23"/>
        <v>63.2</v>
      </c>
      <c r="AZ20" s="489"/>
      <c r="BA20" s="533">
        <v>0</v>
      </c>
      <c r="BB20" s="523" t="e">
        <f t="shared" si="6"/>
        <v>#DIV/0!</v>
      </c>
      <c r="BC20" s="517">
        <f t="shared" si="7"/>
        <v>405</v>
      </c>
      <c r="BD20" s="518">
        <f t="shared" si="8"/>
        <v>423</v>
      </c>
      <c r="BE20" s="536">
        <f t="shared" si="9"/>
        <v>104.44444444444444</v>
      </c>
      <c r="BF20" s="537">
        <v>1</v>
      </c>
      <c r="BG20" s="533">
        <v>0</v>
      </c>
      <c r="BH20" s="538">
        <f t="shared" si="10"/>
        <v>0</v>
      </c>
      <c r="BI20" s="535">
        <v>58</v>
      </c>
      <c r="BJ20" s="533">
        <v>0</v>
      </c>
      <c r="BK20" s="538">
        <f t="shared" si="24"/>
        <v>0</v>
      </c>
      <c r="BL20" s="535"/>
      <c r="BM20" s="488"/>
      <c r="BN20" s="315"/>
      <c r="BO20" s="489"/>
      <c r="BP20" s="488"/>
      <c r="BQ20" s="324">
        <v>0</v>
      </c>
      <c r="BR20" s="489">
        <v>514</v>
      </c>
      <c r="BS20" s="533">
        <v>184</v>
      </c>
      <c r="BT20" s="538">
        <f t="shared" si="25"/>
        <v>35.797665369649806</v>
      </c>
      <c r="BU20" s="535">
        <v>338</v>
      </c>
      <c r="BV20" s="533">
        <v>239</v>
      </c>
      <c r="BW20" s="538">
        <f t="shared" si="11"/>
        <v>70.710059171597635</v>
      </c>
      <c r="BX20" s="535">
        <v>140</v>
      </c>
      <c r="BY20" s="533">
        <v>14</v>
      </c>
      <c r="BZ20" s="538">
        <v>10</v>
      </c>
      <c r="CA20" s="535">
        <v>533</v>
      </c>
      <c r="CB20" s="533">
        <v>341</v>
      </c>
      <c r="CC20" s="538">
        <v>63.977485928705441</v>
      </c>
      <c r="CD20" s="527">
        <f t="shared" si="12"/>
        <v>1584</v>
      </c>
      <c r="CE20" s="528">
        <f t="shared" si="13"/>
        <v>778</v>
      </c>
      <c r="CF20" s="529">
        <f t="shared" si="14"/>
        <v>49.116161616161619</v>
      </c>
      <c r="CG20" s="495">
        <v>0</v>
      </c>
      <c r="CH20" s="494">
        <v>263</v>
      </c>
      <c r="CI20" s="488"/>
      <c r="CJ20" s="488"/>
      <c r="CK20" s="494">
        <v>514</v>
      </c>
      <c r="CL20" s="494">
        <v>227</v>
      </c>
      <c r="CM20" s="494">
        <v>280</v>
      </c>
      <c r="CN20" s="494">
        <v>590</v>
      </c>
      <c r="CO20" s="539">
        <f t="shared" si="15"/>
        <v>1874</v>
      </c>
    </row>
  </sheetData>
  <mergeCells count="55">
    <mergeCell ref="BU8:BW8"/>
    <mergeCell ref="AB8:AD8"/>
    <mergeCell ref="BF8:BH8"/>
    <mergeCell ref="BI8:BK8"/>
    <mergeCell ref="BL8:BN8"/>
    <mergeCell ref="BO8:BQ8"/>
    <mergeCell ref="BC8:BE8"/>
    <mergeCell ref="DE6:DG6"/>
    <mergeCell ref="DH6:DP6"/>
    <mergeCell ref="CS6:CU6"/>
    <mergeCell ref="CP6:CR6"/>
    <mergeCell ref="D8:F8"/>
    <mergeCell ref="D7:AD7"/>
    <mergeCell ref="AE8:AG8"/>
    <mergeCell ref="AH8:AJ8"/>
    <mergeCell ref="AK8:AM8"/>
    <mergeCell ref="AN8:AP8"/>
    <mergeCell ref="AQ8:AS8"/>
    <mergeCell ref="AE7:BE7"/>
    <mergeCell ref="G8:I8"/>
    <mergeCell ref="J8:L8"/>
    <mergeCell ref="M8:O8"/>
    <mergeCell ref="P8:R8"/>
    <mergeCell ref="E2:AD2"/>
    <mergeCell ref="E4:AD4"/>
    <mergeCell ref="DZ6:EH6"/>
    <mergeCell ref="DH7:DJ7"/>
    <mergeCell ref="DK7:DM7"/>
    <mergeCell ref="DN7:DP7"/>
    <mergeCell ref="DQ7:DS7"/>
    <mergeCell ref="DQ6:DY6"/>
    <mergeCell ref="DT7:DV7"/>
    <mergeCell ref="DW7:DY7"/>
    <mergeCell ref="DZ7:EB7"/>
    <mergeCell ref="EC7:EE7"/>
    <mergeCell ref="EF7:EH7"/>
    <mergeCell ref="CV6:CX6"/>
    <mergeCell ref="CY6:DA6"/>
    <mergeCell ref="DB6:DD6"/>
    <mergeCell ref="BF7:CF7"/>
    <mergeCell ref="CD8:CF8"/>
    <mergeCell ref="CG7:CO7"/>
    <mergeCell ref="A6:A9"/>
    <mergeCell ref="B6:B9"/>
    <mergeCell ref="C6:C9"/>
    <mergeCell ref="D6:CO6"/>
    <mergeCell ref="BX8:BZ8"/>
    <mergeCell ref="CA8:CC8"/>
    <mergeCell ref="AT8:AV8"/>
    <mergeCell ref="AW8:AY8"/>
    <mergeCell ref="AZ8:BB8"/>
    <mergeCell ref="Y8:AA8"/>
    <mergeCell ref="V8:X8"/>
    <mergeCell ref="S8:U8"/>
    <mergeCell ref="BR8:BT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tabColor rgb="FFFF0000"/>
  </sheetPr>
  <dimension ref="A2:GW33"/>
  <sheetViews>
    <sheetView topLeftCell="A3" workbookViewId="0">
      <pane xSplit="3" topLeftCell="CB1" activePane="topRight" state="frozen"/>
      <selection pane="topRight" activeCell="CG9" sqref="CG9:CN9"/>
    </sheetView>
  </sheetViews>
  <sheetFormatPr baseColWidth="10" defaultRowHeight="15"/>
  <cols>
    <col min="1" max="1" width="31" style="92" customWidth="1"/>
    <col min="2" max="2" width="39.85546875" style="92" customWidth="1"/>
    <col min="3" max="3" width="9.5703125" style="92" customWidth="1"/>
    <col min="4" max="4" width="6.85546875" style="540" customWidth="1"/>
    <col min="5" max="5" width="6.85546875" style="308" customWidth="1"/>
    <col min="6" max="6" width="6.85546875" style="313" customWidth="1"/>
    <col min="7" max="8" width="6.85546875" style="308" customWidth="1"/>
    <col min="9" max="9" width="6.85546875" style="313" customWidth="1"/>
    <col min="10" max="11" width="6.85546875" style="308" customWidth="1"/>
    <col min="12" max="12" width="6.85546875" style="313" customWidth="1"/>
    <col min="13" max="13" width="6.85546875" style="308" customWidth="1"/>
    <col min="14" max="14" width="7.7109375" style="308" customWidth="1"/>
    <col min="15" max="15" width="7.140625" style="308" customWidth="1"/>
    <col min="16" max="16" width="7.7109375" style="308" customWidth="1"/>
    <col min="17" max="19" width="6.5703125" style="308" customWidth="1"/>
    <col min="20" max="20" width="7.7109375" style="308" customWidth="1"/>
    <col min="21" max="21" width="7" style="308" customWidth="1"/>
    <col min="22" max="22" width="6.5703125" style="308" customWidth="1"/>
    <col min="23" max="23" width="7.7109375" style="308" customWidth="1"/>
    <col min="24" max="24" width="7" style="308" customWidth="1"/>
    <col min="25" max="25" width="6.5703125" style="308" customWidth="1"/>
    <col min="26" max="26" width="7.7109375" style="308" customWidth="1"/>
    <col min="27" max="27" width="7" style="308" customWidth="1"/>
    <col min="28" max="41" width="6.42578125" style="308" customWidth="1"/>
    <col min="42" max="42" width="6.42578125" style="313" customWidth="1"/>
    <col min="43" max="84" width="6.42578125" style="308" customWidth="1"/>
    <col min="85" max="92" width="7.7109375" customWidth="1"/>
    <col min="93" max="93" width="6.42578125" customWidth="1"/>
    <col min="94" max="205" width="11.42578125" style="58"/>
  </cols>
  <sheetData>
    <row r="2" spans="1:205" ht="21">
      <c r="E2" s="841" t="s">
        <v>715</v>
      </c>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c r="CA2" s="541"/>
      <c r="CB2" s="541"/>
      <c r="CC2" s="541"/>
      <c r="CD2" s="541"/>
      <c r="CE2" s="541"/>
      <c r="CF2" s="541"/>
      <c r="CG2" s="278"/>
      <c r="CH2" s="278"/>
      <c r="CI2" s="278"/>
      <c r="CJ2" s="278"/>
      <c r="CK2" s="278"/>
      <c r="CL2" s="278"/>
      <c r="CM2" s="278"/>
      <c r="CN2" s="278"/>
      <c r="CO2" s="278"/>
    </row>
    <row r="3" spans="1:205" ht="8.25" customHeight="1"/>
    <row r="4" spans="1:205">
      <c r="E4" s="842" t="s">
        <v>735</v>
      </c>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279"/>
      <c r="CH4" s="279"/>
      <c r="CI4" s="279"/>
      <c r="CJ4" s="279"/>
      <c r="CK4" s="279"/>
      <c r="CL4" s="279"/>
      <c r="CM4" s="279"/>
      <c r="CN4" s="279"/>
      <c r="CO4" s="279"/>
    </row>
    <row r="5" spans="1:205" ht="15.75" thickBot="1"/>
    <row r="6" spans="1:205" s="91" customFormat="1" ht="15.75" customHeight="1" thickBot="1">
      <c r="A6" s="831" t="s">
        <v>16</v>
      </c>
      <c r="B6" s="833" t="s">
        <v>17</v>
      </c>
      <c r="C6" s="829" t="s">
        <v>18</v>
      </c>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835" t="s">
        <v>19</v>
      </c>
      <c r="AP6" s="835"/>
      <c r="AQ6" s="835"/>
      <c r="AR6" s="835"/>
      <c r="AS6" s="835"/>
      <c r="AT6" s="835"/>
      <c r="AU6" s="835"/>
      <c r="AV6" s="835"/>
      <c r="AW6" s="835"/>
      <c r="AX6" s="835"/>
      <c r="AY6" s="835"/>
      <c r="AZ6" s="835"/>
      <c r="BA6" s="835"/>
      <c r="BB6" s="835"/>
      <c r="BC6" s="835"/>
      <c r="BD6" s="835"/>
      <c r="BE6" s="835"/>
      <c r="BF6" s="835"/>
      <c r="BG6" s="835"/>
      <c r="BH6" s="835"/>
      <c r="BI6" s="835"/>
      <c r="BJ6" s="835"/>
      <c r="BK6" s="835"/>
      <c r="BL6" s="835"/>
      <c r="BM6" s="835"/>
      <c r="BN6" s="835"/>
      <c r="BO6" s="835"/>
      <c r="BP6" s="835"/>
      <c r="BQ6" s="835"/>
      <c r="BR6" s="835"/>
      <c r="BS6" s="835"/>
      <c r="BT6" s="835"/>
      <c r="BU6" s="835"/>
      <c r="BV6" s="835"/>
      <c r="BW6" s="835"/>
      <c r="BX6" s="835"/>
      <c r="BY6" s="835"/>
      <c r="BZ6" s="835"/>
      <c r="CA6" s="835"/>
      <c r="CB6" s="835"/>
      <c r="CC6" s="835"/>
      <c r="CD6" s="835"/>
      <c r="CE6" s="835"/>
      <c r="CF6" s="835"/>
      <c r="CG6" s="835"/>
      <c r="CH6" s="835"/>
      <c r="CI6" s="835"/>
      <c r="CJ6" s="835"/>
      <c r="CK6" s="835"/>
      <c r="CL6" s="835"/>
      <c r="CM6" s="835"/>
      <c r="CN6" s="835"/>
      <c r="CO6" s="836"/>
      <c r="CP6" s="709" t="s">
        <v>320</v>
      </c>
      <c r="CQ6" s="710"/>
      <c r="CR6" s="710"/>
      <c r="CS6" s="710" t="s">
        <v>20</v>
      </c>
      <c r="CT6" s="710"/>
      <c r="CU6" s="710"/>
      <c r="CV6" s="710">
        <v>2011</v>
      </c>
      <c r="CW6" s="710"/>
      <c r="CX6" s="710"/>
      <c r="CY6" s="710">
        <v>2012</v>
      </c>
      <c r="CZ6" s="710"/>
      <c r="DA6" s="710"/>
      <c r="DB6" s="710">
        <v>2013</v>
      </c>
      <c r="DC6" s="710">
        <v>2013</v>
      </c>
      <c r="DD6" s="710"/>
      <c r="DE6" s="710">
        <v>2014</v>
      </c>
      <c r="DF6" s="710"/>
      <c r="DG6" s="710"/>
      <c r="DH6" s="710">
        <v>2015</v>
      </c>
      <c r="DI6" s="710"/>
      <c r="DJ6" s="710"/>
      <c r="DK6" s="710"/>
      <c r="DL6" s="710"/>
      <c r="DM6" s="710"/>
      <c r="DN6" s="710"/>
      <c r="DO6" s="710"/>
      <c r="DP6" s="710"/>
      <c r="DQ6" s="710">
        <v>2016</v>
      </c>
      <c r="DR6" s="710"/>
      <c r="DS6" s="710"/>
      <c r="DT6" s="710"/>
      <c r="DU6" s="710"/>
      <c r="DV6" s="710"/>
      <c r="DW6" s="710"/>
      <c r="DX6" s="710"/>
      <c r="DY6" s="710"/>
      <c r="DZ6" s="710">
        <v>2017</v>
      </c>
      <c r="EA6" s="710"/>
      <c r="EB6" s="710"/>
      <c r="EC6" s="710"/>
      <c r="ED6" s="710"/>
      <c r="EE6" s="710"/>
      <c r="EF6" s="710"/>
      <c r="EG6" s="710"/>
      <c r="EH6" s="711"/>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row>
    <row r="7" spans="1:205" s="91" customFormat="1" ht="15.75" thickBot="1">
      <c r="A7" s="832"/>
      <c r="B7" s="834"/>
      <c r="C7" s="830"/>
      <c r="D7" s="843">
        <v>2011</v>
      </c>
      <c r="E7" s="843"/>
      <c r="F7" s="843"/>
      <c r="G7" s="843"/>
      <c r="H7" s="843"/>
      <c r="I7" s="843"/>
      <c r="J7" s="843"/>
      <c r="K7" s="843"/>
      <c r="L7" s="843"/>
      <c r="M7" s="843"/>
      <c r="N7" s="843"/>
      <c r="O7" s="843"/>
      <c r="P7" s="843"/>
      <c r="Q7" s="843"/>
      <c r="R7" s="843"/>
      <c r="S7" s="843"/>
      <c r="T7" s="843"/>
      <c r="U7" s="843"/>
      <c r="V7" s="844"/>
      <c r="W7" s="844"/>
      <c r="X7" s="844"/>
      <c r="Y7" s="844"/>
      <c r="Z7" s="844"/>
      <c r="AA7" s="844"/>
      <c r="AB7" s="844"/>
      <c r="AC7" s="844"/>
      <c r="AD7" s="845"/>
      <c r="AE7" s="846">
        <v>2012</v>
      </c>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7"/>
      <c r="BF7" s="838">
        <v>2013</v>
      </c>
      <c r="BG7" s="839"/>
      <c r="BH7" s="839"/>
      <c r="BI7" s="839"/>
      <c r="BJ7" s="839"/>
      <c r="BK7" s="839"/>
      <c r="BL7" s="839"/>
      <c r="BM7" s="839"/>
      <c r="BN7" s="839"/>
      <c r="BO7" s="839"/>
      <c r="BP7" s="839"/>
      <c r="BQ7" s="839"/>
      <c r="BR7" s="839"/>
      <c r="BS7" s="839"/>
      <c r="BT7" s="839"/>
      <c r="BU7" s="839"/>
      <c r="BV7" s="839"/>
      <c r="BW7" s="839"/>
      <c r="BX7" s="839"/>
      <c r="BY7" s="839"/>
      <c r="BZ7" s="839"/>
      <c r="CA7" s="839"/>
      <c r="CB7" s="839"/>
      <c r="CC7" s="839"/>
      <c r="CD7" s="839"/>
      <c r="CE7" s="839"/>
      <c r="CF7" s="840"/>
      <c r="CG7" s="838">
        <v>2014</v>
      </c>
      <c r="CH7" s="839"/>
      <c r="CI7" s="839"/>
      <c r="CJ7" s="839"/>
      <c r="CK7" s="839"/>
      <c r="CL7" s="839"/>
      <c r="CM7" s="839"/>
      <c r="CN7" s="839"/>
      <c r="CO7" s="840"/>
      <c r="CP7" s="203">
        <v>2015</v>
      </c>
      <c r="CQ7" s="129">
        <v>2016</v>
      </c>
      <c r="CR7" s="129">
        <v>2017</v>
      </c>
      <c r="CS7" s="129">
        <v>2015</v>
      </c>
      <c r="CT7" s="129">
        <v>2016</v>
      </c>
      <c r="CU7" s="129">
        <v>2017</v>
      </c>
      <c r="CV7" s="129" t="s">
        <v>171</v>
      </c>
      <c r="CW7" s="129" t="s">
        <v>174</v>
      </c>
      <c r="CX7" s="129" t="s">
        <v>173</v>
      </c>
      <c r="CY7" s="129" t="s">
        <v>171</v>
      </c>
      <c r="CZ7" s="129" t="s">
        <v>174</v>
      </c>
      <c r="DA7" s="129" t="s">
        <v>173</v>
      </c>
      <c r="DB7" s="129" t="s">
        <v>171</v>
      </c>
      <c r="DC7" s="129" t="s">
        <v>174</v>
      </c>
      <c r="DD7" s="129" t="s">
        <v>173</v>
      </c>
      <c r="DE7" s="129" t="s">
        <v>171</v>
      </c>
      <c r="DF7" s="129" t="s">
        <v>174</v>
      </c>
      <c r="DG7" s="129" t="s">
        <v>173</v>
      </c>
      <c r="DH7" s="713" t="s">
        <v>171</v>
      </c>
      <c r="DI7" s="713"/>
      <c r="DJ7" s="713"/>
      <c r="DK7" s="713" t="s">
        <v>172</v>
      </c>
      <c r="DL7" s="713"/>
      <c r="DM7" s="713"/>
      <c r="DN7" s="713" t="s">
        <v>173</v>
      </c>
      <c r="DO7" s="713"/>
      <c r="DP7" s="713"/>
      <c r="DQ7" s="713" t="s">
        <v>171</v>
      </c>
      <c r="DR7" s="713"/>
      <c r="DS7" s="713"/>
      <c r="DT7" s="713" t="s">
        <v>174</v>
      </c>
      <c r="DU7" s="713"/>
      <c r="DV7" s="713"/>
      <c r="DW7" s="713" t="s">
        <v>172</v>
      </c>
      <c r="DX7" s="713"/>
      <c r="DY7" s="713"/>
      <c r="DZ7" s="713" t="s">
        <v>171</v>
      </c>
      <c r="EA7" s="713"/>
      <c r="EB7" s="713"/>
      <c r="EC7" s="713" t="s">
        <v>174</v>
      </c>
      <c r="ED7" s="713"/>
      <c r="EE7" s="713"/>
      <c r="EF7" s="713" t="s">
        <v>172</v>
      </c>
      <c r="EG7" s="713"/>
      <c r="EH7" s="716"/>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row>
    <row r="8" spans="1:205" s="91" customFormat="1" ht="20.25" customHeight="1" thickBot="1">
      <c r="A8" s="832"/>
      <c r="B8" s="834"/>
      <c r="C8" s="830"/>
      <c r="D8" s="819" t="s">
        <v>690</v>
      </c>
      <c r="E8" s="820"/>
      <c r="F8" s="821"/>
      <c r="G8" s="848" t="s">
        <v>691</v>
      </c>
      <c r="H8" s="768"/>
      <c r="I8" s="849"/>
      <c r="J8" s="848" t="s">
        <v>692</v>
      </c>
      <c r="K8" s="768"/>
      <c r="L8" s="849"/>
      <c r="M8" s="848" t="s">
        <v>693</v>
      </c>
      <c r="N8" s="768"/>
      <c r="O8" s="849"/>
      <c r="P8" s="848" t="s">
        <v>694</v>
      </c>
      <c r="Q8" s="768"/>
      <c r="R8" s="849"/>
      <c r="S8" s="848" t="s">
        <v>695</v>
      </c>
      <c r="T8" s="768"/>
      <c r="U8" s="768"/>
      <c r="V8" s="728" t="s">
        <v>746</v>
      </c>
      <c r="W8" s="729"/>
      <c r="X8" s="730"/>
      <c r="Y8" s="728" t="s">
        <v>747</v>
      </c>
      <c r="Z8" s="729"/>
      <c r="AA8" s="730"/>
      <c r="AB8" s="738" t="s">
        <v>698</v>
      </c>
      <c r="AC8" s="739"/>
      <c r="AD8" s="740"/>
      <c r="AE8" s="837" t="s">
        <v>690</v>
      </c>
      <c r="AF8" s="820"/>
      <c r="AG8" s="821"/>
      <c r="AH8" s="848" t="s">
        <v>691</v>
      </c>
      <c r="AI8" s="768"/>
      <c r="AJ8" s="849"/>
      <c r="AK8" s="728" t="s">
        <v>692</v>
      </c>
      <c r="AL8" s="729"/>
      <c r="AM8" s="730"/>
      <c r="AN8" s="728" t="s">
        <v>693</v>
      </c>
      <c r="AO8" s="729"/>
      <c r="AP8" s="730"/>
      <c r="AQ8" s="728" t="s">
        <v>694</v>
      </c>
      <c r="AR8" s="729"/>
      <c r="AS8" s="730"/>
      <c r="AT8" s="728" t="s">
        <v>756</v>
      </c>
      <c r="AU8" s="729"/>
      <c r="AV8" s="730"/>
      <c r="AW8" s="728" t="s">
        <v>755</v>
      </c>
      <c r="AX8" s="729"/>
      <c r="AY8" s="730"/>
      <c r="AZ8" s="728" t="s">
        <v>757</v>
      </c>
      <c r="BA8" s="729"/>
      <c r="BB8" s="730"/>
      <c r="BC8" s="738" t="s">
        <v>698</v>
      </c>
      <c r="BD8" s="739"/>
      <c r="BE8" s="740"/>
      <c r="BF8" s="725" t="s">
        <v>690</v>
      </c>
      <c r="BG8" s="726"/>
      <c r="BH8" s="727"/>
      <c r="BI8" s="725" t="s">
        <v>691</v>
      </c>
      <c r="BJ8" s="726"/>
      <c r="BK8" s="727"/>
      <c r="BL8" s="744" t="s">
        <v>692</v>
      </c>
      <c r="BM8" s="726"/>
      <c r="BN8" s="745"/>
      <c r="BO8" s="725" t="s">
        <v>693</v>
      </c>
      <c r="BP8" s="726"/>
      <c r="BQ8" s="727"/>
      <c r="BR8" s="744" t="s">
        <v>694</v>
      </c>
      <c r="BS8" s="726"/>
      <c r="BT8" s="745"/>
      <c r="BU8" s="725" t="s">
        <v>695</v>
      </c>
      <c r="BV8" s="726"/>
      <c r="BW8" s="745"/>
      <c r="BX8" s="725" t="s">
        <v>746</v>
      </c>
      <c r="BY8" s="726"/>
      <c r="BZ8" s="745"/>
      <c r="CA8" s="725" t="s">
        <v>747</v>
      </c>
      <c r="CB8" s="726"/>
      <c r="CC8" s="745"/>
      <c r="CD8" s="738" t="s">
        <v>698</v>
      </c>
      <c r="CE8" s="739"/>
      <c r="CF8" s="774"/>
      <c r="CG8" s="563" t="s">
        <v>690</v>
      </c>
      <c r="CH8" s="558" t="s">
        <v>691</v>
      </c>
      <c r="CI8" s="559" t="s">
        <v>692</v>
      </c>
      <c r="CJ8" s="559" t="s">
        <v>693</v>
      </c>
      <c r="CK8" s="559" t="s">
        <v>694</v>
      </c>
      <c r="CL8" s="559" t="s">
        <v>695</v>
      </c>
      <c r="CM8" s="559" t="s">
        <v>696</v>
      </c>
      <c r="CN8" s="559" t="s">
        <v>697</v>
      </c>
      <c r="CO8" s="560" t="s">
        <v>698</v>
      </c>
      <c r="CP8" s="204"/>
      <c r="CQ8" s="76"/>
      <c r="CR8" s="76"/>
      <c r="CS8" s="76"/>
      <c r="CT8" s="76"/>
      <c r="CU8" s="76"/>
      <c r="CV8" s="76"/>
      <c r="CW8" s="76" t="s">
        <v>172</v>
      </c>
      <c r="CX8" s="76"/>
      <c r="CY8" s="76"/>
      <c r="CZ8" s="76" t="s">
        <v>172</v>
      </c>
      <c r="DA8" s="76"/>
      <c r="DB8" s="76"/>
      <c r="DC8" s="76" t="s">
        <v>172</v>
      </c>
      <c r="DD8" s="76"/>
      <c r="DE8" s="76"/>
      <c r="DF8" s="76" t="s">
        <v>172</v>
      </c>
      <c r="DG8" s="76"/>
      <c r="DH8" s="76" t="s">
        <v>321</v>
      </c>
      <c r="DI8" s="76" t="s">
        <v>321</v>
      </c>
      <c r="DJ8" s="76" t="s">
        <v>321</v>
      </c>
      <c r="DK8" s="76" t="s">
        <v>321</v>
      </c>
      <c r="DL8" s="76" t="s">
        <v>321</v>
      </c>
      <c r="DM8" s="76" t="s">
        <v>321</v>
      </c>
      <c r="DN8" s="76" t="s">
        <v>321</v>
      </c>
      <c r="DO8" s="76" t="s">
        <v>321</v>
      </c>
      <c r="DP8" s="76" t="s">
        <v>321</v>
      </c>
      <c r="DQ8" s="76" t="s">
        <v>321</v>
      </c>
      <c r="DR8" s="76" t="s">
        <v>321</v>
      </c>
      <c r="DS8" s="76" t="s">
        <v>321</v>
      </c>
      <c r="DT8" s="76" t="s">
        <v>321</v>
      </c>
      <c r="DU8" s="76" t="s">
        <v>321</v>
      </c>
      <c r="DV8" s="76" t="s">
        <v>321</v>
      </c>
      <c r="DW8" s="76" t="s">
        <v>321</v>
      </c>
      <c r="DX8" s="76" t="s">
        <v>321</v>
      </c>
      <c r="DY8" s="76" t="s">
        <v>321</v>
      </c>
      <c r="DZ8" s="76" t="s">
        <v>322</v>
      </c>
      <c r="EA8" s="76" t="s">
        <v>322</v>
      </c>
      <c r="EB8" s="76" t="s">
        <v>322</v>
      </c>
      <c r="EC8" s="76" t="s">
        <v>322</v>
      </c>
      <c r="ED8" s="76" t="s">
        <v>322</v>
      </c>
      <c r="EE8" s="76" t="s">
        <v>322</v>
      </c>
      <c r="EF8" s="76" t="s">
        <v>322</v>
      </c>
      <c r="EG8" s="76" t="s">
        <v>322</v>
      </c>
      <c r="EH8" s="77" t="s">
        <v>322</v>
      </c>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row>
    <row r="9" spans="1:205" s="91" customFormat="1">
      <c r="A9" s="832"/>
      <c r="B9" s="834"/>
      <c r="C9" s="830"/>
      <c r="D9" s="511" t="s">
        <v>739</v>
      </c>
      <c r="E9" s="345" t="s">
        <v>740</v>
      </c>
      <c r="F9" s="310" t="s">
        <v>741</v>
      </c>
      <c r="G9" s="344" t="s">
        <v>739</v>
      </c>
      <c r="H9" s="345" t="s">
        <v>740</v>
      </c>
      <c r="I9" s="310" t="s">
        <v>741</v>
      </c>
      <c r="J9" s="344" t="s">
        <v>739</v>
      </c>
      <c r="K9" s="345" t="s">
        <v>740</v>
      </c>
      <c r="L9" s="310" t="s">
        <v>741</v>
      </c>
      <c r="M9" s="344" t="s">
        <v>739</v>
      </c>
      <c r="N9" s="345" t="s">
        <v>740</v>
      </c>
      <c r="O9" s="310" t="s">
        <v>741</v>
      </c>
      <c r="P9" s="344" t="s">
        <v>739</v>
      </c>
      <c r="Q9" s="345" t="s">
        <v>740</v>
      </c>
      <c r="R9" s="310" t="s">
        <v>741</v>
      </c>
      <c r="S9" s="344" t="s">
        <v>739</v>
      </c>
      <c r="T9" s="345" t="s">
        <v>740</v>
      </c>
      <c r="U9" s="512" t="s">
        <v>741</v>
      </c>
      <c r="V9" s="344" t="s">
        <v>739</v>
      </c>
      <c r="W9" s="345" t="s">
        <v>740</v>
      </c>
      <c r="X9" s="310" t="s">
        <v>741</v>
      </c>
      <c r="Y9" s="344" t="s">
        <v>739</v>
      </c>
      <c r="Z9" s="345" t="s">
        <v>740</v>
      </c>
      <c r="AA9" s="310" t="s">
        <v>741</v>
      </c>
      <c r="AB9" s="338" t="s">
        <v>739</v>
      </c>
      <c r="AC9" s="339" t="s">
        <v>740</v>
      </c>
      <c r="AD9" s="543" t="s">
        <v>741</v>
      </c>
      <c r="AE9" s="544" t="s">
        <v>739</v>
      </c>
      <c r="AF9" s="545" t="s">
        <v>740</v>
      </c>
      <c r="AG9" s="546" t="s">
        <v>741</v>
      </c>
      <c r="AH9" s="544" t="s">
        <v>739</v>
      </c>
      <c r="AI9" s="545" t="s">
        <v>740</v>
      </c>
      <c r="AJ9" s="546" t="s">
        <v>741</v>
      </c>
      <c r="AK9" s="544" t="s">
        <v>739</v>
      </c>
      <c r="AL9" s="545" t="s">
        <v>740</v>
      </c>
      <c r="AM9" s="546" t="s">
        <v>741</v>
      </c>
      <c r="AN9" s="544" t="s">
        <v>739</v>
      </c>
      <c r="AO9" s="545" t="s">
        <v>740</v>
      </c>
      <c r="AP9" s="310" t="s">
        <v>741</v>
      </c>
      <c r="AQ9" s="544" t="s">
        <v>739</v>
      </c>
      <c r="AR9" s="545" t="s">
        <v>740</v>
      </c>
      <c r="AS9" s="310" t="s">
        <v>741</v>
      </c>
      <c r="AT9" s="544" t="s">
        <v>739</v>
      </c>
      <c r="AU9" s="545" t="s">
        <v>740</v>
      </c>
      <c r="AV9" s="310" t="s">
        <v>741</v>
      </c>
      <c r="AW9" s="544" t="s">
        <v>739</v>
      </c>
      <c r="AX9" s="545" t="s">
        <v>740</v>
      </c>
      <c r="AY9" s="310" t="s">
        <v>741</v>
      </c>
      <c r="AZ9" s="544" t="s">
        <v>739</v>
      </c>
      <c r="BA9" s="545" t="s">
        <v>740</v>
      </c>
      <c r="BB9" s="310" t="s">
        <v>741</v>
      </c>
      <c r="BC9" s="338" t="s">
        <v>739</v>
      </c>
      <c r="BD9" s="339" t="s">
        <v>740</v>
      </c>
      <c r="BE9" s="543" t="s">
        <v>741</v>
      </c>
      <c r="BF9" s="544" t="s">
        <v>739</v>
      </c>
      <c r="BG9" s="545" t="s">
        <v>740</v>
      </c>
      <c r="BH9" s="310" t="s">
        <v>741</v>
      </c>
      <c r="BI9" s="544" t="s">
        <v>739</v>
      </c>
      <c r="BJ9" s="545" t="s">
        <v>740</v>
      </c>
      <c r="BK9" s="310" t="s">
        <v>741</v>
      </c>
      <c r="BL9" s="544" t="s">
        <v>739</v>
      </c>
      <c r="BM9" s="545" t="s">
        <v>740</v>
      </c>
      <c r="BN9" s="310" t="s">
        <v>741</v>
      </c>
      <c r="BO9" s="544" t="s">
        <v>739</v>
      </c>
      <c r="BP9" s="545" t="s">
        <v>740</v>
      </c>
      <c r="BQ9" s="310" t="s">
        <v>741</v>
      </c>
      <c r="BR9" s="544" t="s">
        <v>739</v>
      </c>
      <c r="BS9" s="545" t="s">
        <v>740</v>
      </c>
      <c r="BT9" s="310" t="s">
        <v>741</v>
      </c>
      <c r="BU9" s="544" t="s">
        <v>739</v>
      </c>
      <c r="BV9" s="545" t="s">
        <v>740</v>
      </c>
      <c r="BW9" s="512" t="s">
        <v>741</v>
      </c>
      <c r="BX9" s="544" t="s">
        <v>739</v>
      </c>
      <c r="BY9" s="545" t="s">
        <v>740</v>
      </c>
      <c r="BZ9" s="512" t="s">
        <v>741</v>
      </c>
      <c r="CA9" s="544" t="s">
        <v>739</v>
      </c>
      <c r="CB9" s="545" t="s">
        <v>740</v>
      </c>
      <c r="CC9" s="512" t="s">
        <v>741</v>
      </c>
      <c r="CD9" s="338" t="s">
        <v>739</v>
      </c>
      <c r="CE9" s="339" t="s">
        <v>740</v>
      </c>
      <c r="CF9" s="340" t="s">
        <v>741</v>
      </c>
      <c r="CG9" s="297" t="s">
        <v>739</v>
      </c>
      <c r="CH9" s="297" t="s">
        <v>739</v>
      </c>
      <c r="CI9" s="297" t="s">
        <v>739</v>
      </c>
      <c r="CJ9" s="297" t="s">
        <v>739</v>
      </c>
      <c r="CK9" s="297" t="s">
        <v>739</v>
      </c>
      <c r="CL9" s="297" t="s">
        <v>739</v>
      </c>
      <c r="CM9" s="297" t="s">
        <v>739</v>
      </c>
      <c r="CN9" s="297" t="s">
        <v>739</v>
      </c>
      <c r="CO9" s="143" t="s">
        <v>740</v>
      </c>
      <c r="CP9" s="26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row>
    <row r="10" spans="1:205" ht="23.25">
      <c r="A10" s="268" t="s">
        <v>323</v>
      </c>
      <c r="B10" s="173" t="s">
        <v>500</v>
      </c>
      <c r="C10" s="565" t="s">
        <v>360</v>
      </c>
      <c r="D10" s="486">
        <v>113</v>
      </c>
      <c r="E10" s="462">
        <v>78</v>
      </c>
      <c r="F10" s="314">
        <f>+E10*100/D10</f>
        <v>69.026548672566378</v>
      </c>
      <c r="G10" s="514">
        <v>32</v>
      </c>
      <c r="H10" s="469">
        <v>31</v>
      </c>
      <c r="I10" s="317">
        <f>+H10*100/G10</f>
        <v>96.875</v>
      </c>
      <c r="J10" s="463"/>
      <c r="K10" s="470"/>
      <c r="L10" s="375"/>
      <c r="M10" s="475"/>
      <c r="N10" s="470"/>
      <c r="O10" s="374"/>
      <c r="P10" s="475">
        <v>201</v>
      </c>
      <c r="Q10" s="462">
        <v>61</v>
      </c>
      <c r="R10" s="314">
        <f>+Q10*100/P10</f>
        <v>30.348258706467661</v>
      </c>
      <c r="S10" s="463">
        <v>36</v>
      </c>
      <c r="T10" s="462">
        <v>36</v>
      </c>
      <c r="U10" s="467">
        <f>+T10*100/S10</f>
        <v>100</v>
      </c>
      <c r="V10" s="463">
        <v>42</v>
      </c>
      <c r="W10" s="462">
        <v>41</v>
      </c>
      <c r="X10" s="314">
        <f>+W10*100/V10</f>
        <v>97.61904761904762</v>
      </c>
      <c r="Y10" s="463">
        <v>8</v>
      </c>
      <c r="Z10" s="462">
        <v>9</v>
      </c>
      <c r="AA10" s="314">
        <f>+Z10*100/Y10</f>
        <v>112.5</v>
      </c>
      <c r="AB10" s="547">
        <f>+D10+G10+J10+M10+P10+S10+V10+Y10</f>
        <v>432</v>
      </c>
      <c r="AC10" s="548">
        <f>+E10+H10+K10+N10+Q10+T10+W10+Z10</f>
        <v>256</v>
      </c>
      <c r="AD10" s="549">
        <f>+AC10*100/AB10</f>
        <v>59.25925925925926</v>
      </c>
      <c r="AE10" s="373">
        <v>97</v>
      </c>
      <c r="AF10" s="470">
        <v>92</v>
      </c>
      <c r="AG10" s="375">
        <f>+AF10*100/AE10</f>
        <v>94.845360824742272</v>
      </c>
      <c r="AH10" s="475">
        <v>12</v>
      </c>
      <c r="AI10" s="470">
        <v>12</v>
      </c>
      <c r="AJ10" s="375">
        <f>+AI10*100/AH10</f>
        <v>100</v>
      </c>
      <c r="AK10" s="475">
        <v>6</v>
      </c>
      <c r="AL10" s="470">
        <v>6</v>
      </c>
      <c r="AM10" s="375">
        <f>+AL10*100/AK10</f>
        <v>100</v>
      </c>
      <c r="AN10" s="475">
        <v>4</v>
      </c>
      <c r="AO10" s="470">
        <v>4</v>
      </c>
      <c r="AP10" s="375">
        <f>+AO10*100/AN10</f>
        <v>100</v>
      </c>
      <c r="AQ10" s="475">
        <v>70</v>
      </c>
      <c r="AR10" s="470">
        <v>11</v>
      </c>
      <c r="AS10" s="375">
        <f>+AR10*100/AQ10</f>
        <v>15.714285714285714</v>
      </c>
      <c r="AT10" s="475">
        <v>36</v>
      </c>
      <c r="AU10" s="470">
        <v>36</v>
      </c>
      <c r="AV10" s="375">
        <f>+AU10*100/AT10</f>
        <v>100</v>
      </c>
      <c r="AW10" s="475">
        <v>6</v>
      </c>
      <c r="AX10" s="470">
        <v>3</v>
      </c>
      <c r="AY10" s="375">
        <f>+AX10*100/AW10</f>
        <v>50</v>
      </c>
      <c r="AZ10" s="475">
        <v>22</v>
      </c>
      <c r="BA10" s="470">
        <v>19</v>
      </c>
      <c r="BB10" s="375">
        <f>+BA10*100/AZ10</f>
        <v>86.36363636363636</v>
      </c>
      <c r="BC10" s="550">
        <f>+AE10+AH10+AK10+AN10+AQ10+AT10+AW10+AZ10</f>
        <v>253</v>
      </c>
      <c r="BD10" s="548">
        <f>+AF10+AI10+AL10+AO10+AR10+AU10+AX10+BA10</f>
        <v>183</v>
      </c>
      <c r="BE10" s="549">
        <f>+BD10*100/BC10</f>
        <v>72.332015810276687</v>
      </c>
      <c r="BF10" s="473">
        <v>65</v>
      </c>
      <c r="BG10" s="470">
        <v>27</v>
      </c>
      <c r="BH10" s="375">
        <f>BG10*100/BF10</f>
        <v>41.53846153846154</v>
      </c>
      <c r="BI10" s="475">
        <v>18</v>
      </c>
      <c r="BJ10" s="470">
        <v>6</v>
      </c>
      <c r="BK10" s="375">
        <f>BJ10*100/BI10</f>
        <v>33.333333333333336</v>
      </c>
      <c r="BL10" s="483">
        <v>14</v>
      </c>
      <c r="BM10" s="470">
        <v>14</v>
      </c>
      <c r="BN10" s="474">
        <f>BM10*100/BL10</f>
        <v>100</v>
      </c>
      <c r="BO10" s="475">
        <v>4</v>
      </c>
      <c r="BP10" s="470">
        <v>3</v>
      </c>
      <c r="BQ10" s="375">
        <f>BP10*100/BO10</f>
        <v>75</v>
      </c>
      <c r="BR10" s="483">
        <v>30</v>
      </c>
      <c r="BS10" s="470">
        <v>27</v>
      </c>
      <c r="BT10" s="474">
        <f>BS10*100/BR10</f>
        <v>90</v>
      </c>
      <c r="BU10" s="475">
        <v>32</v>
      </c>
      <c r="BV10" s="470">
        <v>32</v>
      </c>
      <c r="BW10" s="474">
        <f>BV10*100/BU10</f>
        <v>100</v>
      </c>
      <c r="BX10" s="475">
        <v>6</v>
      </c>
      <c r="BY10" s="470">
        <v>6</v>
      </c>
      <c r="BZ10" s="474">
        <v>100</v>
      </c>
      <c r="CA10" s="475">
        <v>38</v>
      </c>
      <c r="CB10" s="470">
        <v>5</v>
      </c>
      <c r="CC10" s="474">
        <v>13.157894736842104</v>
      </c>
      <c r="CD10" s="547">
        <f>+BF10+BI10+BL10+BO10+BR10+BU10+BX10+CA10</f>
        <v>207</v>
      </c>
      <c r="CE10" s="548">
        <f>+BG10+BJ10+BM10+BP10+BS10+BV10+BY10+CB10</f>
        <v>120</v>
      </c>
      <c r="CF10" s="564">
        <f>+CE10*100/CD10</f>
        <v>57.971014492753625</v>
      </c>
      <c r="CG10" s="167">
        <v>0</v>
      </c>
      <c r="CH10" s="117">
        <v>0</v>
      </c>
      <c r="CI10" s="117">
        <v>0</v>
      </c>
      <c r="CJ10" s="117">
        <v>0</v>
      </c>
      <c r="CK10" s="117">
        <v>35</v>
      </c>
      <c r="CL10" s="117">
        <v>0</v>
      </c>
      <c r="CM10" s="117">
        <v>18</v>
      </c>
      <c r="CN10" s="117">
        <v>0</v>
      </c>
      <c r="CO10" s="307">
        <f>SUM(CG10:CN10)</f>
        <v>53</v>
      </c>
    </row>
    <row r="11" spans="1:205" ht="23.25">
      <c r="A11" s="268" t="s">
        <v>323</v>
      </c>
      <c r="B11" s="173" t="s">
        <v>501</v>
      </c>
      <c r="C11" s="565" t="s">
        <v>361</v>
      </c>
      <c r="D11" s="486">
        <v>6</v>
      </c>
      <c r="E11" s="462">
        <v>6</v>
      </c>
      <c r="F11" s="314">
        <f t="shared" ref="F11:F28" si="0">+E11*100/D11</f>
        <v>100</v>
      </c>
      <c r="G11" s="514"/>
      <c r="H11" s="483"/>
      <c r="I11" s="317"/>
      <c r="J11" s="475"/>
      <c r="K11" s="470"/>
      <c r="L11" s="375"/>
      <c r="M11" s="475"/>
      <c r="N11" s="470"/>
      <c r="O11" s="374"/>
      <c r="P11" s="475"/>
      <c r="Q11" s="462"/>
      <c r="R11" s="314"/>
      <c r="S11" s="463"/>
      <c r="T11" s="462"/>
      <c r="U11" s="467"/>
      <c r="V11" s="463"/>
      <c r="W11" s="462"/>
      <c r="X11" s="314"/>
      <c r="Y11" s="463"/>
      <c r="Z11" s="462"/>
      <c r="AA11" s="314"/>
      <c r="AB11" s="547">
        <f t="shared" ref="AB11:AB33" si="1">+D11+G11+J11+M11+P11+S11+V11+Y11</f>
        <v>6</v>
      </c>
      <c r="AC11" s="548">
        <f t="shared" ref="AC11:AC33" si="2">+E11+H11+K11+N11+Q11+T11+W11+Z11</f>
        <v>6</v>
      </c>
      <c r="AD11" s="549">
        <f t="shared" ref="AD11:AD33" si="3">+AC11*100/AB11</f>
        <v>100</v>
      </c>
      <c r="AE11" s="373">
        <v>97</v>
      </c>
      <c r="AF11" s="470">
        <v>97</v>
      </c>
      <c r="AG11" s="375">
        <f t="shared" ref="AG11:AG31" si="4">+AF11*100/AE11</f>
        <v>100</v>
      </c>
      <c r="AH11" s="475"/>
      <c r="AI11" s="470"/>
      <c r="AJ11" s="375"/>
      <c r="AK11" s="475"/>
      <c r="AL11" s="470"/>
      <c r="AM11" s="375"/>
      <c r="AN11" s="475"/>
      <c r="AO11" s="470"/>
      <c r="AP11" s="375">
        <v>0</v>
      </c>
      <c r="AQ11" s="475"/>
      <c r="AR11" s="470"/>
      <c r="AS11" s="375"/>
      <c r="AT11" s="475"/>
      <c r="AU11" s="470"/>
      <c r="AV11" s="375">
        <v>0</v>
      </c>
      <c r="AW11" s="475"/>
      <c r="AX11" s="470"/>
      <c r="AY11" s="375">
        <v>0</v>
      </c>
      <c r="AZ11" s="475"/>
      <c r="BA11" s="470">
        <v>0</v>
      </c>
      <c r="BB11" s="375">
        <v>0</v>
      </c>
      <c r="BC11" s="550">
        <f t="shared" ref="BC11:BC33" si="5">+AE11+AH11+AK11+AN11+AQ11+AT11+AW11+AZ11</f>
        <v>97</v>
      </c>
      <c r="BD11" s="548">
        <f t="shared" ref="BD11:BD33" si="6">+AF11+AI11+AL11+AO11+AR11+AU11+AX11+BA11</f>
        <v>97</v>
      </c>
      <c r="BE11" s="549">
        <f t="shared" ref="BE11:BE33" si="7">+BD11*100/BC11</f>
        <v>100</v>
      </c>
      <c r="BF11" s="473">
        <v>6</v>
      </c>
      <c r="BG11" s="470">
        <v>5</v>
      </c>
      <c r="BH11" s="375">
        <f t="shared" ref="BH11:BH31" si="8">BG11*100/BF11</f>
        <v>83.333333333333329</v>
      </c>
      <c r="BI11" s="475"/>
      <c r="BJ11" s="470"/>
      <c r="BK11" s="375"/>
      <c r="BL11" s="483"/>
      <c r="BM11" s="470"/>
      <c r="BN11" s="474"/>
      <c r="BO11" s="475"/>
      <c r="BP11" s="470"/>
      <c r="BQ11" s="375"/>
      <c r="BR11" s="483"/>
      <c r="BS11" s="470"/>
      <c r="BT11" s="474"/>
      <c r="BU11" s="475">
        <v>2</v>
      </c>
      <c r="BV11" s="470"/>
      <c r="BW11" s="474">
        <f t="shared" ref="BW11:BW33" si="9">BV11*100/BU11</f>
        <v>0</v>
      </c>
      <c r="BX11" s="475"/>
      <c r="BY11" s="470"/>
      <c r="BZ11" s="474"/>
      <c r="CA11" s="475">
        <v>97</v>
      </c>
      <c r="CB11" s="470">
        <v>50</v>
      </c>
      <c r="CC11" s="474">
        <v>51.546391752577321</v>
      </c>
      <c r="CD11" s="547">
        <f t="shared" ref="CD11:CD33" si="10">+BF11+BI11+BL11+BO11+BR11+BU11+BX11+CA11</f>
        <v>105</v>
      </c>
      <c r="CE11" s="548">
        <f t="shared" ref="CE11:CE33" si="11">+BG11+BJ11+BM11+BP11+BS11+BV11+BY11+CB11</f>
        <v>55</v>
      </c>
      <c r="CF11" s="564">
        <f t="shared" ref="CF11:CF33" si="12">+CE11*100/CD11</f>
        <v>52.38095238095238</v>
      </c>
      <c r="CG11" s="167">
        <v>0</v>
      </c>
      <c r="CH11" s="117"/>
      <c r="CI11" s="117"/>
      <c r="CJ11" s="117"/>
      <c r="CK11" s="117"/>
      <c r="CL11" s="117"/>
      <c r="CM11" s="117">
        <v>3</v>
      </c>
      <c r="CN11" s="117">
        <v>0</v>
      </c>
      <c r="CO11" s="307">
        <f t="shared" ref="CO11:CO33" si="13">SUM(CG11:CN11)</f>
        <v>3</v>
      </c>
    </row>
    <row r="12" spans="1:205" s="58" customFormat="1" ht="34.5">
      <c r="A12" s="268" t="s">
        <v>502</v>
      </c>
      <c r="B12" s="173" t="s">
        <v>503</v>
      </c>
      <c r="C12" s="565" t="s">
        <v>437</v>
      </c>
      <c r="D12" s="486"/>
      <c r="E12" s="462"/>
      <c r="F12" s="314"/>
      <c r="G12" s="514"/>
      <c r="H12" s="483"/>
      <c r="I12" s="317"/>
      <c r="J12" s="475"/>
      <c r="K12" s="470"/>
      <c r="L12" s="375"/>
      <c r="M12" s="475"/>
      <c r="N12" s="470"/>
      <c r="O12" s="374"/>
      <c r="P12" s="475"/>
      <c r="Q12" s="366"/>
      <c r="R12" s="314"/>
      <c r="S12" s="466"/>
      <c r="T12" s="366"/>
      <c r="U12" s="467"/>
      <c r="V12" s="466"/>
      <c r="W12" s="366"/>
      <c r="X12" s="314"/>
      <c r="Y12" s="466"/>
      <c r="Z12" s="366"/>
      <c r="AA12" s="314"/>
      <c r="AB12" s="547">
        <f t="shared" si="1"/>
        <v>0</v>
      </c>
      <c r="AC12" s="548">
        <f t="shared" si="2"/>
        <v>0</v>
      </c>
      <c r="AD12" s="549">
        <v>0</v>
      </c>
      <c r="AE12" s="373"/>
      <c r="AF12" s="366"/>
      <c r="AG12" s="375"/>
      <c r="AH12" s="466">
        <v>33136</v>
      </c>
      <c r="AI12" s="470">
        <v>33135</v>
      </c>
      <c r="AJ12" s="375">
        <f t="shared" ref="AJ12:AJ33" si="14">+AI12*100/AH12</f>
        <v>99.996982134234671</v>
      </c>
      <c r="AK12" s="475">
        <v>320</v>
      </c>
      <c r="AL12" s="470">
        <v>320</v>
      </c>
      <c r="AM12" s="375">
        <f t="shared" ref="AM12:AM33" si="15">+AL12*100/AK12</f>
        <v>100</v>
      </c>
      <c r="AN12" s="475">
        <v>1320</v>
      </c>
      <c r="AO12" s="470">
        <v>1277</v>
      </c>
      <c r="AP12" s="375">
        <f t="shared" ref="AP12:AP33" si="16">+AO12*100/AN12</f>
        <v>96.742424242424249</v>
      </c>
      <c r="AQ12" s="475">
        <v>10127</v>
      </c>
      <c r="AR12" s="470">
        <v>7974</v>
      </c>
      <c r="AS12" s="375">
        <f t="shared" ref="AS12:AS33" si="17">+AR12*100/AQ12</f>
        <v>78.740001974918528</v>
      </c>
      <c r="AT12" s="475">
        <v>11</v>
      </c>
      <c r="AU12" s="470">
        <v>11102</v>
      </c>
      <c r="AV12" s="375">
        <f t="shared" ref="AV12:AV33" si="18">+AU12*100/AT12</f>
        <v>100927.27272727272</v>
      </c>
      <c r="AW12" s="475">
        <v>6036</v>
      </c>
      <c r="AX12" s="470">
        <v>4676</v>
      </c>
      <c r="AY12" s="375">
        <f t="shared" ref="AY12:AY33" si="19">+AX12*100/AW12</f>
        <v>77.46852220013254</v>
      </c>
      <c r="AZ12" s="475">
        <v>43677</v>
      </c>
      <c r="BA12" s="470">
        <v>43677</v>
      </c>
      <c r="BB12" s="375">
        <f t="shared" ref="BB12:BB33" si="20">+BA12*100/AZ12</f>
        <v>100</v>
      </c>
      <c r="BC12" s="550">
        <f t="shared" si="5"/>
        <v>94627</v>
      </c>
      <c r="BD12" s="548">
        <f t="shared" si="6"/>
        <v>102161</v>
      </c>
      <c r="BE12" s="549">
        <f t="shared" si="7"/>
        <v>107.96178680503451</v>
      </c>
      <c r="BF12" s="473">
        <v>1000</v>
      </c>
      <c r="BG12" s="551">
        <v>998</v>
      </c>
      <c r="BH12" s="375">
        <f t="shared" si="8"/>
        <v>99.8</v>
      </c>
      <c r="BI12" s="475">
        <v>34563</v>
      </c>
      <c r="BJ12" s="470">
        <v>12216</v>
      </c>
      <c r="BK12" s="375">
        <f t="shared" ref="BK12:BK33" si="21">BJ12*100/BI12</f>
        <v>35.344154153285302</v>
      </c>
      <c r="BL12" s="483">
        <v>1100</v>
      </c>
      <c r="BM12" s="470">
        <v>617</v>
      </c>
      <c r="BN12" s="474">
        <f>BM12*100/BL12</f>
        <v>56.090909090909093</v>
      </c>
      <c r="BO12" s="475">
        <v>800</v>
      </c>
      <c r="BP12" s="470">
        <v>782</v>
      </c>
      <c r="BQ12" s="375">
        <f>BP12*100/BO12</f>
        <v>97.75</v>
      </c>
      <c r="BR12" s="483">
        <v>13579</v>
      </c>
      <c r="BS12" s="470">
        <v>12467</v>
      </c>
      <c r="BT12" s="474">
        <f>BS12*100/BR12</f>
        <v>91.810884453936225</v>
      </c>
      <c r="BU12" s="475">
        <v>11658</v>
      </c>
      <c r="BV12" s="470">
        <v>11658</v>
      </c>
      <c r="BW12" s="474">
        <f t="shared" si="9"/>
        <v>100</v>
      </c>
      <c r="BX12" s="475">
        <v>12984</v>
      </c>
      <c r="BY12" s="470">
        <v>12984</v>
      </c>
      <c r="BZ12" s="474">
        <v>100</v>
      </c>
      <c r="CA12" s="475">
        <v>56656</v>
      </c>
      <c r="CB12" s="470">
        <v>32912</v>
      </c>
      <c r="CC12" s="474">
        <v>58.090934764190905</v>
      </c>
      <c r="CD12" s="547">
        <f t="shared" si="10"/>
        <v>132340</v>
      </c>
      <c r="CE12" s="548">
        <f t="shared" si="11"/>
        <v>84634</v>
      </c>
      <c r="CF12" s="564">
        <f t="shared" si="12"/>
        <v>63.95194196765906</v>
      </c>
      <c r="CG12" s="561"/>
      <c r="CH12" s="117">
        <v>25154</v>
      </c>
      <c r="CI12" s="117">
        <v>1000</v>
      </c>
      <c r="CJ12" s="117">
        <v>370</v>
      </c>
      <c r="CK12" s="117">
        <v>16424</v>
      </c>
      <c r="CL12" s="117">
        <v>46031</v>
      </c>
      <c r="CM12" s="117">
        <v>8728</v>
      </c>
      <c r="CN12" s="117">
        <v>66018</v>
      </c>
      <c r="CO12" s="307">
        <f t="shared" si="13"/>
        <v>163725</v>
      </c>
    </row>
    <row r="13" spans="1:205" s="58" customFormat="1" ht="34.5">
      <c r="A13" s="268" t="s">
        <v>504</v>
      </c>
      <c r="B13" s="173" t="s">
        <v>505</v>
      </c>
      <c r="C13" s="565" t="s">
        <v>437</v>
      </c>
      <c r="D13" s="486"/>
      <c r="E13" s="462"/>
      <c r="F13" s="314"/>
      <c r="G13" s="514"/>
      <c r="H13" s="483"/>
      <c r="I13" s="317"/>
      <c r="J13" s="475"/>
      <c r="K13" s="470"/>
      <c r="L13" s="375"/>
      <c r="M13" s="475"/>
      <c r="N13" s="470"/>
      <c r="O13" s="374"/>
      <c r="P13" s="475"/>
      <c r="Q13" s="366"/>
      <c r="R13" s="314"/>
      <c r="S13" s="466"/>
      <c r="T13" s="366"/>
      <c r="U13" s="467"/>
      <c r="V13" s="466"/>
      <c r="W13" s="366"/>
      <c r="X13" s="314"/>
      <c r="Y13" s="466"/>
      <c r="Z13" s="366"/>
      <c r="AA13" s="314"/>
      <c r="AB13" s="547">
        <f t="shared" si="1"/>
        <v>0</v>
      </c>
      <c r="AC13" s="548">
        <f t="shared" si="2"/>
        <v>0</v>
      </c>
      <c r="AD13" s="549">
        <v>0</v>
      </c>
      <c r="AE13" s="373"/>
      <c r="AF13" s="366"/>
      <c r="AG13" s="375"/>
      <c r="AH13" s="466">
        <v>44477</v>
      </c>
      <c r="AI13" s="470">
        <v>44470</v>
      </c>
      <c r="AJ13" s="375">
        <f t="shared" si="14"/>
        <v>99.984261528430423</v>
      </c>
      <c r="AK13" s="475">
        <v>1595</v>
      </c>
      <c r="AL13" s="470">
        <v>1581</v>
      </c>
      <c r="AM13" s="375">
        <f t="shared" si="15"/>
        <v>99.122257053291534</v>
      </c>
      <c r="AN13" s="475">
        <v>1500</v>
      </c>
      <c r="AO13" s="470">
        <v>1460</v>
      </c>
      <c r="AP13" s="375">
        <f t="shared" si="16"/>
        <v>97.333333333333329</v>
      </c>
      <c r="AQ13" s="475">
        <v>22093</v>
      </c>
      <c r="AR13" s="470">
        <v>16175</v>
      </c>
      <c r="AS13" s="375">
        <f t="shared" si="17"/>
        <v>73.21323496129996</v>
      </c>
      <c r="AT13" s="475">
        <v>33607</v>
      </c>
      <c r="AU13" s="470">
        <v>33607</v>
      </c>
      <c r="AV13" s="375">
        <f t="shared" si="18"/>
        <v>100</v>
      </c>
      <c r="AW13" s="475">
        <v>6936</v>
      </c>
      <c r="AX13" s="470">
        <v>6889</v>
      </c>
      <c r="AY13" s="375">
        <f t="shared" si="19"/>
        <v>99.322376009227227</v>
      </c>
      <c r="AZ13" s="475">
        <v>36202</v>
      </c>
      <c r="BA13" s="470">
        <v>36202</v>
      </c>
      <c r="BB13" s="375">
        <f t="shared" si="20"/>
        <v>100</v>
      </c>
      <c r="BC13" s="550">
        <f t="shared" si="5"/>
        <v>146410</v>
      </c>
      <c r="BD13" s="548">
        <f t="shared" si="6"/>
        <v>140384</v>
      </c>
      <c r="BE13" s="549">
        <f t="shared" si="7"/>
        <v>95.884160917970078</v>
      </c>
      <c r="BF13" s="473"/>
      <c r="BG13" s="551"/>
      <c r="BH13" s="375"/>
      <c r="BI13" s="475">
        <v>34563</v>
      </c>
      <c r="BJ13" s="470">
        <v>12108</v>
      </c>
      <c r="BK13" s="375">
        <f t="shared" si="21"/>
        <v>35.03168127766687</v>
      </c>
      <c r="BL13" s="483">
        <v>1457</v>
      </c>
      <c r="BM13" s="470">
        <v>832</v>
      </c>
      <c r="BN13" s="474">
        <f t="shared" ref="BN13:BN23" si="22">BM13*100/BL13</f>
        <v>57.103637611530544</v>
      </c>
      <c r="BO13" s="475">
        <v>972</v>
      </c>
      <c r="BP13" s="470">
        <v>972</v>
      </c>
      <c r="BQ13" s="375">
        <f t="shared" ref="BQ13:BQ33" si="23">BP13*100/BO13</f>
        <v>100</v>
      </c>
      <c r="BR13" s="483">
        <v>4816</v>
      </c>
      <c r="BS13" s="470">
        <v>4067</v>
      </c>
      <c r="BT13" s="474">
        <f t="shared" ref="BT13:BT33" si="24">BS13*100/BR13</f>
        <v>84.447674418604649</v>
      </c>
      <c r="BU13" s="475">
        <v>8991</v>
      </c>
      <c r="BV13" s="470">
        <v>8991</v>
      </c>
      <c r="BW13" s="474">
        <f t="shared" si="9"/>
        <v>100</v>
      </c>
      <c r="BX13" s="475">
        <v>4793</v>
      </c>
      <c r="BY13" s="470">
        <v>2558</v>
      </c>
      <c r="BZ13" s="474">
        <v>53.369497183392447</v>
      </c>
      <c r="CA13" s="475">
        <v>19248</v>
      </c>
      <c r="CB13" s="470">
        <v>15021</v>
      </c>
      <c r="CC13" s="474">
        <v>78.039276807980045</v>
      </c>
      <c r="CD13" s="547">
        <f t="shared" si="10"/>
        <v>74840</v>
      </c>
      <c r="CE13" s="548">
        <f t="shared" si="11"/>
        <v>44549</v>
      </c>
      <c r="CF13" s="564">
        <f t="shared" si="12"/>
        <v>59.525654730090864</v>
      </c>
      <c r="CG13" s="561"/>
      <c r="CH13" s="117">
        <v>11954</v>
      </c>
      <c r="CI13" s="117">
        <v>185</v>
      </c>
      <c r="CJ13" s="117">
        <v>790</v>
      </c>
      <c r="CK13" s="117">
        <v>5317</v>
      </c>
      <c r="CL13" s="117">
        <v>12603</v>
      </c>
      <c r="CM13" s="117">
        <v>2682</v>
      </c>
      <c r="CN13" s="117">
        <v>17311</v>
      </c>
      <c r="CO13" s="307">
        <f t="shared" si="13"/>
        <v>50842</v>
      </c>
    </row>
    <row r="14" spans="1:205" s="58" customFormat="1" ht="34.5">
      <c r="A14" s="268" t="s">
        <v>506</v>
      </c>
      <c r="B14" s="173" t="s">
        <v>507</v>
      </c>
      <c r="C14" s="565" t="s">
        <v>437</v>
      </c>
      <c r="D14" s="486"/>
      <c r="E14" s="462"/>
      <c r="F14" s="314"/>
      <c r="G14" s="514"/>
      <c r="H14" s="483"/>
      <c r="I14" s="317"/>
      <c r="J14" s="475"/>
      <c r="K14" s="470"/>
      <c r="L14" s="375"/>
      <c r="M14" s="475"/>
      <c r="N14" s="470"/>
      <c r="O14" s="374"/>
      <c r="P14" s="475"/>
      <c r="Q14" s="366"/>
      <c r="R14" s="314"/>
      <c r="S14" s="466"/>
      <c r="T14" s="366"/>
      <c r="U14" s="467"/>
      <c r="V14" s="466"/>
      <c r="W14" s="366"/>
      <c r="X14" s="314"/>
      <c r="Y14" s="466"/>
      <c r="Z14" s="366"/>
      <c r="AA14" s="314"/>
      <c r="AB14" s="547">
        <f t="shared" si="1"/>
        <v>0</v>
      </c>
      <c r="AC14" s="548">
        <f t="shared" si="2"/>
        <v>0</v>
      </c>
      <c r="AD14" s="549">
        <v>0</v>
      </c>
      <c r="AE14" s="373">
        <v>1000</v>
      </c>
      <c r="AF14" s="470">
        <v>1000</v>
      </c>
      <c r="AG14" s="375">
        <f t="shared" si="4"/>
        <v>100</v>
      </c>
      <c r="AH14" s="475">
        <v>781</v>
      </c>
      <c r="AI14" s="470">
        <v>780</v>
      </c>
      <c r="AJ14" s="375">
        <f t="shared" si="14"/>
        <v>99.871959026888604</v>
      </c>
      <c r="AK14" s="475">
        <v>122</v>
      </c>
      <c r="AL14" s="470">
        <v>119</v>
      </c>
      <c r="AM14" s="375">
        <f t="shared" si="15"/>
        <v>97.540983606557376</v>
      </c>
      <c r="AN14" s="475">
        <v>340</v>
      </c>
      <c r="AO14" s="470">
        <v>326</v>
      </c>
      <c r="AP14" s="375">
        <f t="shared" si="16"/>
        <v>95.882352941176464</v>
      </c>
      <c r="AQ14" s="475">
        <v>145</v>
      </c>
      <c r="AR14" s="470">
        <v>134</v>
      </c>
      <c r="AS14" s="375">
        <f t="shared" si="17"/>
        <v>92.41379310344827</v>
      </c>
      <c r="AT14" s="475">
        <v>319</v>
      </c>
      <c r="AU14" s="470">
        <v>319</v>
      </c>
      <c r="AV14" s="375">
        <f t="shared" si="18"/>
        <v>100</v>
      </c>
      <c r="AW14" s="475">
        <v>357</v>
      </c>
      <c r="AX14" s="470">
        <v>295</v>
      </c>
      <c r="AY14" s="375">
        <f t="shared" si="19"/>
        <v>82.63305322128852</v>
      </c>
      <c r="AZ14" s="475">
        <v>395</v>
      </c>
      <c r="BA14" s="470">
        <v>219</v>
      </c>
      <c r="BB14" s="375">
        <f t="shared" si="20"/>
        <v>55.443037974683541</v>
      </c>
      <c r="BC14" s="550">
        <f t="shared" si="5"/>
        <v>3459</v>
      </c>
      <c r="BD14" s="548">
        <f t="shared" si="6"/>
        <v>3192</v>
      </c>
      <c r="BE14" s="549">
        <f t="shared" si="7"/>
        <v>92.281006071118824</v>
      </c>
      <c r="BF14" s="473">
        <v>1000</v>
      </c>
      <c r="BG14" s="470">
        <v>1000</v>
      </c>
      <c r="BH14" s="375">
        <f t="shared" si="8"/>
        <v>100</v>
      </c>
      <c r="BI14" s="475">
        <v>692</v>
      </c>
      <c r="BJ14" s="470">
        <v>45</v>
      </c>
      <c r="BK14" s="375">
        <f t="shared" si="21"/>
        <v>6.502890173410405</v>
      </c>
      <c r="BL14" s="483">
        <v>316</v>
      </c>
      <c r="BM14" s="470">
        <v>223</v>
      </c>
      <c r="BN14" s="474">
        <f t="shared" si="22"/>
        <v>70.569620253164558</v>
      </c>
      <c r="BO14" s="475">
        <v>165</v>
      </c>
      <c r="BP14" s="470">
        <v>165</v>
      </c>
      <c r="BQ14" s="375">
        <f t="shared" si="23"/>
        <v>100</v>
      </c>
      <c r="BR14" s="483">
        <v>253</v>
      </c>
      <c r="BS14" s="470">
        <v>103</v>
      </c>
      <c r="BT14" s="474">
        <f t="shared" si="24"/>
        <v>40.711462450592883</v>
      </c>
      <c r="BU14" s="475">
        <v>656</v>
      </c>
      <c r="BV14" s="470">
        <v>177</v>
      </c>
      <c r="BW14" s="474">
        <f t="shared" si="9"/>
        <v>26.98170731707317</v>
      </c>
      <c r="BX14" s="475">
        <v>373</v>
      </c>
      <c r="BY14" s="470">
        <v>333</v>
      </c>
      <c r="BZ14" s="474">
        <v>89.276139410187668</v>
      </c>
      <c r="CA14" s="475">
        <v>213</v>
      </c>
      <c r="CB14" s="470">
        <v>166</v>
      </c>
      <c r="CC14" s="474">
        <v>77.934272300469488</v>
      </c>
      <c r="CD14" s="547">
        <f t="shared" si="10"/>
        <v>3668</v>
      </c>
      <c r="CE14" s="548">
        <f t="shared" si="11"/>
        <v>2212</v>
      </c>
      <c r="CF14" s="564">
        <f t="shared" si="12"/>
        <v>60.305343511450381</v>
      </c>
      <c r="CG14" s="167">
        <v>2500</v>
      </c>
      <c r="CH14" s="117">
        <v>1295</v>
      </c>
      <c r="CI14" s="117">
        <v>170</v>
      </c>
      <c r="CJ14" s="117">
        <v>308</v>
      </c>
      <c r="CK14" s="117">
        <v>1121</v>
      </c>
      <c r="CL14" s="117">
        <v>1324</v>
      </c>
      <c r="CM14" s="117">
        <v>657</v>
      </c>
      <c r="CN14" s="117">
        <v>1056</v>
      </c>
      <c r="CO14" s="307">
        <f t="shared" si="13"/>
        <v>8431</v>
      </c>
    </row>
    <row r="15" spans="1:205" s="58" customFormat="1" ht="34.5">
      <c r="A15" s="268" t="s">
        <v>508</v>
      </c>
      <c r="B15" s="173" t="s">
        <v>509</v>
      </c>
      <c r="C15" s="565" t="s">
        <v>510</v>
      </c>
      <c r="D15" s="486"/>
      <c r="E15" s="462"/>
      <c r="F15" s="314"/>
      <c r="G15" s="514"/>
      <c r="H15" s="365"/>
      <c r="I15" s="317"/>
      <c r="J15" s="466"/>
      <c r="K15" s="470"/>
      <c r="L15" s="375"/>
      <c r="M15" s="475"/>
      <c r="N15" s="470"/>
      <c r="O15" s="374"/>
      <c r="P15" s="475"/>
      <c r="Q15" s="366"/>
      <c r="R15" s="314"/>
      <c r="S15" s="466"/>
      <c r="T15" s="366"/>
      <c r="U15" s="467"/>
      <c r="V15" s="466"/>
      <c r="W15" s="366"/>
      <c r="X15" s="314"/>
      <c r="Y15" s="466"/>
      <c r="Z15" s="366"/>
      <c r="AA15" s="314"/>
      <c r="AB15" s="547">
        <f t="shared" si="1"/>
        <v>0</v>
      </c>
      <c r="AC15" s="548">
        <f t="shared" si="2"/>
        <v>0</v>
      </c>
      <c r="AD15" s="549">
        <v>0</v>
      </c>
      <c r="AE15" s="373"/>
      <c r="AF15" s="366"/>
      <c r="AG15" s="375"/>
      <c r="AH15" s="466"/>
      <c r="AI15" s="366"/>
      <c r="AJ15" s="375"/>
      <c r="AK15" s="466"/>
      <c r="AL15" s="470">
        <v>8</v>
      </c>
      <c r="AM15" s="375"/>
      <c r="AN15" s="475">
        <v>400</v>
      </c>
      <c r="AO15" s="470">
        <v>380</v>
      </c>
      <c r="AP15" s="375">
        <f t="shared" si="16"/>
        <v>95</v>
      </c>
      <c r="AQ15" s="475"/>
      <c r="AR15" s="470">
        <v>0</v>
      </c>
      <c r="AS15" s="375"/>
      <c r="AT15" s="475"/>
      <c r="AU15" s="470"/>
      <c r="AV15" s="375">
        <v>0</v>
      </c>
      <c r="AW15" s="475"/>
      <c r="AX15" s="470"/>
      <c r="AY15" s="375">
        <v>0</v>
      </c>
      <c r="AZ15" s="475"/>
      <c r="BA15" s="470"/>
      <c r="BB15" s="375">
        <v>0</v>
      </c>
      <c r="BC15" s="550">
        <f t="shared" si="5"/>
        <v>400</v>
      </c>
      <c r="BD15" s="548">
        <f t="shared" si="6"/>
        <v>388</v>
      </c>
      <c r="BE15" s="549">
        <f t="shared" si="7"/>
        <v>97</v>
      </c>
      <c r="BF15" s="473"/>
      <c r="BG15" s="551"/>
      <c r="BH15" s="375"/>
      <c r="BI15" s="475"/>
      <c r="BJ15" s="552"/>
      <c r="BK15" s="375"/>
      <c r="BL15" s="483">
        <v>300</v>
      </c>
      <c r="BM15" s="470">
        <v>173</v>
      </c>
      <c r="BN15" s="474">
        <f t="shared" si="22"/>
        <v>57.666666666666664</v>
      </c>
      <c r="BO15" s="475">
        <v>74</v>
      </c>
      <c r="BP15" s="470">
        <v>73</v>
      </c>
      <c r="BQ15" s="375">
        <f t="shared" si="23"/>
        <v>98.648648648648646</v>
      </c>
      <c r="BR15" s="483">
        <v>1</v>
      </c>
      <c r="BS15" s="470">
        <v>0</v>
      </c>
      <c r="BT15" s="474">
        <f t="shared" si="24"/>
        <v>0</v>
      </c>
      <c r="BU15" s="475"/>
      <c r="BV15" s="470"/>
      <c r="BW15" s="474"/>
      <c r="BX15" s="475"/>
      <c r="BY15" s="470"/>
      <c r="BZ15" s="474"/>
      <c r="CA15" s="475"/>
      <c r="CB15" s="470"/>
      <c r="CC15" s="474"/>
      <c r="CD15" s="547">
        <f t="shared" si="10"/>
        <v>375</v>
      </c>
      <c r="CE15" s="548">
        <f t="shared" si="11"/>
        <v>246</v>
      </c>
      <c r="CF15" s="564">
        <f t="shared" si="12"/>
        <v>65.599999999999994</v>
      </c>
      <c r="CG15" s="561"/>
      <c r="CH15" s="174"/>
      <c r="CI15" s="117">
        <v>300</v>
      </c>
      <c r="CJ15" s="117">
        <v>215</v>
      </c>
      <c r="CK15" s="117">
        <v>0</v>
      </c>
      <c r="CL15" s="117"/>
      <c r="CM15" s="117"/>
      <c r="CN15" s="117"/>
      <c r="CO15" s="307">
        <f t="shared" si="13"/>
        <v>515</v>
      </c>
    </row>
    <row r="16" spans="1:205" s="58" customFormat="1" ht="34.5">
      <c r="A16" s="268" t="s">
        <v>511</v>
      </c>
      <c r="B16" s="173" t="s">
        <v>512</v>
      </c>
      <c r="C16" s="565" t="s">
        <v>437</v>
      </c>
      <c r="D16" s="486"/>
      <c r="E16" s="462"/>
      <c r="F16" s="314"/>
      <c r="G16" s="514"/>
      <c r="H16" s="365"/>
      <c r="I16" s="317"/>
      <c r="J16" s="466"/>
      <c r="K16" s="470"/>
      <c r="L16" s="375"/>
      <c r="M16" s="475"/>
      <c r="N16" s="366"/>
      <c r="O16" s="311"/>
      <c r="P16" s="466"/>
      <c r="Q16" s="366"/>
      <c r="R16" s="314"/>
      <c r="S16" s="466"/>
      <c r="T16" s="366"/>
      <c r="U16" s="467"/>
      <c r="V16" s="466"/>
      <c r="W16" s="366"/>
      <c r="X16" s="314"/>
      <c r="Y16" s="466"/>
      <c r="Z16" s="366"/>
      <c r="AA16" s="314"/>
      <c r="AB16" s="547">
        <f t="shared" si="1"/>
        <v>0</v>
      </c>
      <c r="AC16" s="548">
        <f t="shared" si="2"/>
        <v>0</v>
      </c>
      <c r="AD16" s="549">
        <v>0</v>
      </c>
      <c r="AE16" s="373"/>
      <c r="AF16" s="366"/>
      <c r="AG16" s="375"/>
      <c r="AH16" s="466"/>
      <c r="AI16" s="366"/>
      <c r="AJ16" s="375"/>
      <c r="AK16" s="466">
        <v>4</v>
      </c>
      <c r="AL16" s="470">
        <v>4</v>
      </c>
      <c r="AM16" s="375"/>
      <c r="AN16" s="475"/>
      <c r="AO16" s="366"/>
      <c r="AP16" s="375">
        <v>0</v>
      </c>
      <c r="AQ16" s="466"/>
      <c r="AR16" s="470"/>
      <c r="AS16" s="375"/>
      <c r="AT16" s="466"/>
      <c r="AU16" s="470"/>
      <c r="AV16" s="375">
        <v>0</v>
      </c>
      <c r="AW16" s="466"/>
      <c r="AX16" s="470"/>
      <c r="AY16" s="375">
        <v>0</v>
      </c>
      <c r="AZ16" s="466"/>
      <c r="BA16" s="470"/>
      <c r="BB16" s="375">
        <v>0</v>
      </c>
      <c r="BC16" s="550">
        <f t="shared" si="5"/>
        <v>4</v>
      </c>
      <c r="BD16" s="548">
        <f t="shared" si="6"/>
        <v>4</v>
      </c>
      <c r="BE16" s="549">
        <f t="shared" si="7"/>
        <v>100</v>
      </c>
      <c r="BF16" s="473"/>
      <c r="BG16" s="551"/>
      <c r="BH16" s="375"/>
      <c r="BI16" s="475"/>
      <c r="BJ16" s="552"/>
      <c r="BK16" s="375"/>
      <c r="BL16" s="483">
        <v>90</v>
      </c>
      <c r="BM16" s="470">
        <v>9</v>
      </c>
      <c r="BN16" s="474">
        <f t="shared" si="22"/>
        <v>10</v>
      </c>
      <c r="BO16" s="475"/>
      <c r="BP16" s="552"/>
      <c r="BQ16" s="375"/>
      <c r="BR16" s="483"/>
      <c r="BS16" s="470"/>
      <c r="BT16" s="474"/>
      <c r="BU16" s="475"/>
      <c r="BV16" s="470"/>
      <c r="BW16" s="474"/>
      <c r="BX16" s="475"/>
      <c r="BY16" s="470"/>
      <c r="BZ16" s="474"/>
      <c r="CA16" s="475"/>
      <c r="CB16" s="470"/>
      <c r="CC16" s="474"/>
      <c r="CD16" s="547">
        <f t="shared" si="10"/>
        <v>90</v>
      </c>
      <c r="CE16" s="548">
        <f t="shared" si="11"/>
        <v>9</v>
      </c>
      <c r="CF16" s="564">
        <f t="shared" si="12"/>
        <v>10</v>
      </c>
      <c r="CG16" s="561"/>
      <c r="CH16" s="174"/>
      <c r="CI16" s="117">
        <v>30</v>
      </c>
      <c r="CJ16" s="174"/>
      <c r="CK16" s="117"/>
      <c r="CL16" s="117"/>
      <c r="CM16" s="117"/>
      <c r="CN16" s="117"/>
      <c r="CO16" s="307">
        <f t="shared" si="13"/>
        <v>30</v>
      </c>
    </row>
    <row r="17" spans="1:93" ht="34.5">
      <c r="A17" s="268" t="s">
        <v>513</v>
      </c>
      <c r="B17" s="173" t="s">
        <v>514</v>
      </c>
      <c r="C17" s="565" t="s">
        <v>510</v>
      </c>
      <c r="D17" s="486"/>
      <c r="E17" s="462"/>
      <c r="F17" s="314"/>
      <c r="G17" s="514"/>
      <c r="H17" s="483"/>
      <c r="I17" s="317"/>
      <c r="J17" s="475"/>
      <c r="K17" s="470"/>
      <c r="L17" s="375"/>
      <c r="M17" s="475"/>
      <c r="N17" s="470"/>
      <c r="O17" s="374"/>
      <c r="P17" s="475"/>
      <c r="Q17" s="462"/>
      <c r="R17" s="314"/>
      <c r="S17" s="463"/>
      <c r="T17" s="462"/>
      <c r="U17" s="467"/>
      <c r="V17" s="463"/>
      <c r="W17" s="462"/>
      <c r="X17" s="314"/>
      <c r="Y17" s="463"/>
      <c r="Z17" s="462"/>
      <c r="AA17" s="314"/>
      <c r="AB17" s="547">
        <f t="shared" si="1"/>
        <v>0</v>
      </c>
      <c r="AC17" s="548">
        <f t="shared" si="2"/>
        <v>0</v>
      </c>
      <c r="AD17" s="549">
        <v>0</v>
      </c>
      <c r="AE17" s="373"/>
      <c r="AF17" s="462"/>
      <c r="AG17" s="375"/>
      <c r="AH17" s="463">
        <v>13603</v>
      </c>
      <c r="AI17" s="470">
        <v>13600</v>
      </c>
      <c r="AJ17" s="375">
        <f t="shared" si="14"/>
        <v>99.977946041314411</v>
      </c>
      <c r="AK17" s="475">
        <v>600</v>
      </c>
      <c r="AL17" s="470">
        <v>522</v>
      </c>
      <c r="AM17" s="375">
        <f t="shared" si="15"/>
        <v>87</v>
      </c>
      <c r="AN17" s="475">
        <v>210</v>
      </c>
      <c r="AO17" s="470">
        <v>167</v>
      </c>
      <c r="AP17" s="375">
        <f t="shared" si="16"/>
        <v>79.523809523809518</v>
      </c>
      <c r="AQ17" s="475">
        <v>4456</v>
      </c>
      <c r="AR17" s="470">
        <v>5154</v>
      </c>
      <c r="AS17" s="375">
        <f t="shared" si="17"/>
        <v>115.66427289048474</v>
      </c>
      <c r="AT17" s="475">
        <v>4334</v>
      </c>
      <c r="AU17" s="470">
        <v>4334</v>
      </c>
      <c r="AV17" s="375">
        <f t="shared" si="18"/>
        <v>100</v>
      </c>
      <c r="AW17" s="475">
        <v>113</v>
      </c>
      <c r="AX17" s="470">
        <v>113</v>
      </c>
      <c r="AY17" s="375">
        <f t="shared" si="19"/>
        <v>100</v>
      </c>
      <c r="AZ17" s="475">
        <v>6614</v>
      </c>
      <c r="BA17" s="470">
        <v>6589</v>
      </c>
      <c r="BB17" s="375">
        <f t="shared" si="20"/>
        <v>99.622013909888111</v>
      </c>
      <c r="BC17" s="550">
        <f t="shared" si="5"/>
        <v>29930</v>
      </c>
      <c r="BD17" s="548">
        <f t="shared" si="6"/>
        <v>30479</v>
      </c>
      <c r="BE17" s="549">
        <f t="shared" si="7"/>
        <v>101.83427998663548</v>
      </c>
      <c r="BF17" s="473"/>
      <c r="BG17" s="553"/>
      <c r="BH17" s="375"/>
      <c r="BI17" s="475">
        <v>11600</v>
      </c>
      <c r="BJ17" s="470">
        <v>11553</v>
      </c>
      <c r="BK17" s="375">
        <f t="shared" si="21"/>
        <v>99.59482758620689</v>
      </c>
      <c r="BL17" s="483">
        <v>200</v>
      </c>
      <c r="BM17" s="470">
        <v>200</v>
      </c>
      <c r="BN17" s="474">
        <f t="shared" si="22"/>
        <v>100</v>
      </c>
      <c r="BO17" s="475">
        <v>202</v>
      </c>
      <c r="BP17" s="470">
        <v>202</v>
      </c>
      <c r="BQ17" s="375">
        <f t="shared" si="23"/>
        <v>100</v>
      </c>
      <c r="BR17" s="483">
        <v>3106</v>
      </c>
      <c r="BS17" s="470">
        <v>3106</v>
      </c>
      <c r="BT17" s="474">
        <f t="shared" si="24"/>
        <v>100</v>
      </c>
      <c r="BU17" s="475">
        <v>13713</v>
      </c>
      <c r="BV17" s="470">
        <v>11004</v>
      </c>
      <c r="BW17" s="474">
        <f t="shared" si="9"/>
        <v>80.24502297090352</v>
      </c>
      <c r="BX17" s="475">
        <v>89</v>
      </c>
      <c r="BY17" s="470">
        <v>74</v>
      </c>
      <c r="BZ17" s="474">
        <v>83.146067415730343</v>
      </c>
      <c r="CA17" s="475">
        <v>6768</v>
      </c>
      <c r="CB17" s="470">
        <v>5634</v>
      </c>
      <c r="CC17" s="474">
        <v>83.244680851063833</v>
      </c>
      <c r="CD17" s="547">
        <f t="shared" si="10"/>
        <v>35678</v>
      </c>
      <c r="CE17" s="548">
        <f t="shared" si="11"/>
        <v>31773</v>
      </c>
      <c r="CF17" s="564">
        <f t="shared" si="12"/>
        <v>89.054879757833959</v>
      </c>
      <c r="CG17" s="300"/>
      <c r="CH17" s="117">
        <v>5811</v>
      </c>
      <c r="CI17" s="117">
        <v>220</v>
      </c>
      <c r="CJ17" s="117">
        <v>220</v>
      </c>
      <c r="CK17" s="117">
        <v>4488</v>
      </c>
      <c r="CL17" s="117">
        <v>9618</v>
      </c>
      <c r="CM17" s="117">
        <v>0</v>
      </c>
      <c r="CN17" s="117">
        <v>8880</v>
      </c>
      <c r="CO17" s="307">
        <f t="shared" si="13"/>
        <v>29237</v>
      </c>
    </row>
    <row r="18" spans="1:93" ht="34.5">
      <c r="A18" s="268" t="s">
        <v>515</v>
      </c>
      <c r="B18" s="173" t="s">
        <v>516</v>
      </c>
      <c r="C18" s="565" t="s">
        <v>437</v>
      </c>
      <c r="D18" s="486"/>
      <c r="E18" s="462"/>
      <c r="F18" s="314"/>
      <c r="G18" s="514"/>
      <c r="H18" s="483"/>
      <c r="I18" s="317"/>
      <c r="J18" s="475"/>
      <c r="K18" s="470"/>
      <c r="L18" s="375"/>
      <c r="M18" s="475"/>
      <c r="N18" s="470"/>
      <c r="O18" s="374"/>
      <c r="P18" s="475"/>
      <c r="Q18" s="462"/>
      <c r="R18" s="314"/>
      <c r="S18" s="463"/>
      <c r="T18" s="462"/>
      <c r="U18" s="467"/>
      <c r="V18" s="463"/>
      <c r="W18" s="462"/>
      <c r="X18" s="314"/>
      <c r="Y18" s="463"/>
      <c r="Z18" s="462"/>
      <c r="AA18" s="314"/>
      <c r="AB18" s="547">
        <f t="shared" si="1"/>
        <v>0</v>
      </c>
      <c r="AC18" s="548">
        <f t="shared" si="2"/>
        <v>0</v>
      </c>
      <c r="AD18" s="549">
        <v>0</v>
      </c>
      <c r="AE18" s="373"/>
      <c r="AF18" s="462"/>
      <c r="AG18" s="375"/>
      <c r="AH18" s="463">
        <v>26707</v>
      </c>
      <c r="AI18" s="470">
        <v>26700</v>
      </c>
      <c r="AJ18" s="375">
        <f t="shared" si="14"/>
        <v>99.973789643164707</v>
      </c>
      <c r="AK18" s="475">
        <v>75</v>
      </c>
      <c r="AL18" s="470">
        <v>65</v>
      </c>
      <c r="AM18" s="375">
        <f t="shared" si="15"/>
        <v>86.666666666666671</v>
      </c>
      <c r="AN18" s="475">
        <v>290</v>
      </c>
      <c r="AO18" s="470">
        <v>274</v>
      </c>
      <c r="AP18" s="375">
        <f t="shared" si="16"/>
        <v>94.482758620689651</v>
      </c>
      <c r="AQ18" s="475"/>
      <c r="AR18" s="470">
        <v>0</v>
      </c>
      <c r="AS18" s="375"/>
      <c r="AT18" s="475"/>
      <c r="AU18" s="470">
        <v>0</v>
      </c>
      <c r="AV18" s="375">
        <v>0</v>
      </c>
      <c r="AW18" s="475">
        <v>0</v>
      </c>
      <c r="AX18" s="470">
        <v>0</v>
      </c>
      <c r="AY18" s="375">
        <v>0</v>
      </c>
      <c r="AZ18" s="475">
        <v>635</v>
      </c>
      <c r="BA18" s="470">
        <v>510</v>
      </c>
      <c r="BB18" s="375">
        <f t="shared" si="20"/>
        <v>80.314960629921259</v>
      </c>
      <c r="BC18" s="550">
        <f t="shared" si="5"/>
        <v>27707</v>
      </c>
      <c r="BD18" s="548">
        <f t="shared" si="6"/>
        <v>27549</v>
      </c>
      <c r="BE18" s="549">
        <f t="shared" si="7"/>
        <v>99.429746995344132</v>
      </c>
      <c r="BF18" s="473"/>
      <c r="BG18" s="553"/>
      <c r="BH18" s="375"/>
      <c r="BI18" s="475">
        <v>505</v>
      </c>
      <c r="BJ18" s="470">
        <v>69</v>
      </c>
      <c r="BK18" s="375">
        <f t="shared" si="21"/>
        <v>13.663366336633663</v>
      </c>
      <c r="BL18" s="483">
        <v>950</v>
      </c>
      <c r="BM18" s="470">
        <v>868</v>
      </c>
      <c r="BN18" s="474">
        <f t="shared" si="22"/>
        <v>91.368421052631575</v>
      </c>
      <c r="BO18" s="475">
        <v>260</v>
      </c>
      <c r="BP18" s="470">
        <v>257</v>
      </c>
      <c r="BQ18" s="375">
        <f t="shared" si="23"/>
        <v>98.84615384615384</v>
      </c>
      <c r="BR18" s="483">
        <v>2</v>
      </c>
      <c r="BS18" s="470">
        <v>0</v>
      </c>
      <c r="BT18" s="474"/>
      <c r="BU18" s="475">
        <v>748</v>
      </c>
      <c r="BV18" s="470">
        <v>25</v>
      </c>
      <c r="BW18" s="474">
        <f t="shared" si="9"/>
        <v>3.3422459893048129</v>
      </c>
      <c r="BX18" s="475">
        <v>24</v>
      </c>
      <c r="BY18" s="470">
        <v>4</v>
      </c>
      <c r="BZ18" s="474">
        <v>16.666666666666668</v>
      </c>
      <c r="CA18" s="475">
        <v>623</v>
      </c>
      <c r="CB18" s="470">
        <v>117</v>
      </c>
      <c r="CC18" s="474">
        <v>18.780096308186195</v>
      </c>
      <c r="CD18" s="547">
        <f t="shared" si="10"/>
        <v>3112</v>
      </c>
      <c r="CE18" s="548">
        <f t="shared" si="11"/>
        <v>1340</v>
      </c>
      <c r="CF18" s="564">
        <f t="shared" si="12"/>
        <v>43.059125964010285</v>
      </c>
      <c r="CG18" s="300"/>
      <c r="CH18" s="117">
        <v>348</v>
      </c>
      <c r="CI18" s="117">
        <v>100</v>
      </c>
      <c r="CJ18" s="117">
        <v>163</v>
      </c>
      <c r="CK18" s="117">
        <v>0</v>
      </c>
      <c r="CL18" s="117">
        <v>80</v>
      </c>
      <c r="CM18" s="117">
        <v>26</v>
      </c>
      <c r="CN18" s="117">
        <v>447</v>
      </c>
      <c r="CO18" s="307">
        <f t="shared" si="13"/>
        <v>1164</v>
      </c>
    </row>
    <row r="19" spans="1:93" ht="34.5">
      <c r="A19" s="268" t="s">
        <v>517</v>
      </c>
      <c r="B19" s="173" t="s">
        <v>518</v>
      </c>
      <c r="C19" s="565" t="s">
        <v>510</v>
      </c>
      <c r="D19" s="486"/>
      <c r="E19" s="462"/>
      <c r="F19" s="314"/>
      <c r="G19" s="514"/>
      <c r="H19" s="483"/>
      <c r="I19" s="317"/>
      <c r="J19" s="475"/>
      <c r="K19" s="470"/>
      <c r="L19" s="375"/>
      <c r="M19" s="475"/>
      <c r="N19" s="470"/>
      <c r="O19" s="374"/>
      <c r="P19" s="475"/>
      <c r="Q19" s="462"/>
      <c r="R19" s="314"/>
      <c r="S19" s="463"/>
      <c r="T19" s="462"/>
      <c r="U19" s="467"/>
      <c r="V19" s="463"/>
      <c r="W19" s="462"/>
      <c r="X19" s="314"/>
      <c r="Y19" s="463"/>
      <c r="Z19" s="462"/>
      <c r="AA19" s="314"/>
      <c r="AB19" s="547">
        <f t="shared" si="1"/>
        <v>0</v>
      </c>
      <c r="AC19" s="548">
        <f t="shared" si="2"/>
        <v>0</v>
      </c>
      <c r="AD19" s="549">
        <v>0</v>
      </c>
      <c r="AE19" s="373"/>
      <c r="AF19" s="462"/>
      <c r="AG19" s="375"/>
      <c r="AH19" s="463">
        <v>12310</v>
      </c>
      <c r="AI19" s="470">
        <v>12309</v>
      </c>
      <c r="AJ19" s="375">
        <f t="shared" si="14"/>
        <v>99.991876523151916</v>
      </c>
      <c r="AK19" s="475">
        <v>500</v>
      </c>
      <c r="AL19" s="470">
        <v>409</v>
      </c>
      <c r="AM19" s="375">
        <f t="shared" si="15"/>
        <v>81.8</v>
      </c>
      <c r="AN19" s="475">
        <v>2400</v>
      </c>
      <c r="AO19" s="470">
        <v>2317</v>
      </c>
      <c r="AP19" s="375">
        <f t="shared" si="16"/>
        <v>96.541666666666671</v>
      </c>
      <c r="AQ19" s="475">
        <v>20976</v>
      </c>
      <c r="AR19" s="470">
        <v>2156</v>
      </c>
      <c r="AS19" s="375">
        <f t="shared" si="17"/>
        <v>10.278413424866514</v>
      </c>
      <c r="AT19" s="475">
        <v>27500</v>
      </c>
      <c r="AU19" s="470">
        <v>8064</v>
      </c>
      <c r="AV19" s="375">
        <f t="shared" si="18"/>
        <v>29.323636363636364</v>
      </c>
      <c r="AW19" s="475">
        <v>473</v>
      </c>
      <c r="AX19" s="470">
        <v>472</v>
      </c>
      <c r="AY19" s="375">
        <f t="shared" si="19"/>
        <v>99.788583509513742</v>
      </c>
      <c r="AZ19" s="475">
        <v>28444</v>
      </c>
      <c r="BA19" s="470">
        <v>15210</v>
      </c>
      <c r="BB19" s="375">
        <f t="shared" si="20"/>
        <v>53.473491773308957</v>
      </c>
      <c r="BC19" s="550">
        <f t="shared" si="5"/>
        <v>92603</v>
      </c>
      <c r="BD19" s="548">
        <f t="shared" si="6"/>
        <v>40937</v>
      </c>
      <c r="BE19" s="549">
        <f t="shared" si="7"/>
        <v>44.206991134196514</v>
      </c>
      <c r="BF19" s="473"/>
      <c r="BG19" s="553"/>
      <c r="BH19" s="375"/>
      <c r="BI19" s="475">
        <v>19822</v>
      </c>
      <c r="BJ19" s="470">
        <v>6555</v>
      </c>
      <c r="BK19" s="375">
        <f t="shared" si="21"/>
        <v>33.06931692059328</v>
      </c>
      <c r="BL19" s="483">
        <v>600</v>
      </c>
      <c r="BM19" s="470">
        <v>279</v>
      </c>
      <c r="BN19" s="474">
        <f t="shared" si="22"/>
        <v>46.5</v>
      </c>
      <c r="BO19" s="475">
        <v>624</v>
      </c>
      <c r="BP19" s="470">
        <v>624</v>
      </c>
      <c r="BQ19" s="375">
        <f t="shared" si="23"/>
        <v>100</v>
      </c>
      <c r="BR19" s="483">
        <v>4694</v>
      </c>
      <c r="BS19" s="470">
        <v>4694</v>
      </c>
      <c r="BT19" s="474">
        <f t="shared" si="24"/>
        <v>100</v>
      </c>
      <c r="BU19" s="475">
        <v>27551</v>
      </c>
      <c r="BV19" s="470">
        <v>15487</v>
      </c>
      <c r="BW19" s="474">
        <f t="shared" si="9"/>
        <v>56.212115712678305</v>
      </c>
      <c r="BX19" s="475">
        <v>150</v>
      </c>
      <c r="BY19" s="470">
        <v>148</v>
      </c>
      <c r="BZ19" s="474">
        <v>98.666666666666671</v>
      </c>
      <c r="CA19" s="475">
        <v>15778</v>
      </c>
      <c r="CB19" s="470">
        <v>15210</v>
      </c>
      <c r="CC19" s="474">
        <v>96.400050703511212</v>
      </c>
      <c r="CD19" s="547">
        <f t="shared" si="10"/>
        <v>69219</v>
      </c>
      <c r="CE19" s="548">
        <f t="shared" si="11"/>
        <v>42997</v>
      </c>
      <c r="CF19" s="564">
        <f t="shared" si="12"/>
        <v>62.117337725191064</v>
      </c>
      <c r="CG19" s="300"/>
      <c r="CH19" s="117">
        <v>16153</v>
      </c>
      <c r="CI19" s="117">
        <v>400</v>
      </c>
      <c r="CJ19" s="117">
        <v>60</v>
      </c>
      <c r="CK19" s="117">
        <v>3119</v>
      </c>
      <c r="CL19" s="117">
        <v>12220</v>
      </c>
      <c r="CM19" s="117">
        <v>156</v>
      </c>
      <c r="CN19" s="117">
        <v>32335</v>
      </c>
      <c r="CO19" s="307">
        <f t="shared" si="13"/>
        <v>64443</v>
      </c>
    </row>
    <row r="20" spans="1:93" ht="34.5">
      <c r="A20" s="268" t="s">
        <v>519</v>
      </c>
      <c r="B20" s="173" t="s">
        <v>520</v>
      </c>
      <c r="C20" s="565" t="s">
        <v>437</v>
      </c>
      <c r="D20" s="486"/>
      <c r="E20" s="462"/>
      <c r="F20" s="314"/>
      <c r="G20" s="514"/>
      <c r="H20" s="469"/>
      <c r="I20" s="317"/>
      <c r="J20" s="463"/>
      <c r="K20" s="470"/>
      <c r="L20" s="375"/>
      <c r="M20" s="475"/>
      <c r="N20" s="470"/>
      <c r="O20" s="374"/>
      <c r="P20" s="475"/>
      <c r="Q20" s="462"/>
      <c r="R20" s="314"/>
      <c r="S20" s="463"/>
      <c r="T20" s="462"/>
      <c r="U20" s="467"/>
      <c r="V20" s="463"/>
      <c r="W20" s="462"/>
      <c r="X20" s="314"/>
      <c r="Y20" s="463"/>
      <c r="Z20" s="462"/>
      <c r="AA20" s="314"/>
      <c r="AB20" s="547">
        <f t="shared" si="1"/>
        <v>0</v>
      </c>
      <c r="AC20" s="548">
        <f t="shared" si="2"/>
        <v>0</v>
      </c>
      <c r="AD20" s="549">
        <v>0</v>
      </c>
      <c r="AE20" s="373"/>
      <c r="AF20" s="462"/>
      <c r="AG20" s="375"/>
      <c r="AH20" s="463"/>
      <c r="AI20" s="462"/>
      <c r="AJ20" s="375"/>
      <c r="AK20" s="463">
        <v>983</v>
      </c>
      <c r="AL20" s="470">
        <v>833</v>
      </c>
      <c r="AM20" s="375">
        <f t="shared" si="15"/>
        <v>84.740590030518817</v>
      </c>
      <c r="AN20" s="475">
        <v>2350</v>
      </c>
      <c r="AO20" s="470">
        <v>2312</v>
      </c>
      <c r="AP20" s="375">
        <f t="shared" si="16"/>
        <v>98.38297872340425</v>
      </c>
      <c r="AQ20" s="475"/>
      <c r="AR20" s="470">
        <v>0</v>
      </c>
      <c r="AS20" s="375"/>
      <c r="AT20" s="475">
        <v>1252</v>
      </c>
      <c r="AU20" s="470">
        <v>0</v>
      </c>
      <c r="AV20" s="375">
        <f t="shared" si="18"/>
        <v>0</v>
      </c>
      <c r="AW20" s="475">
        <v>1</v>
      </c>
      <c r="AX20" s="470">
        <v>1</v>
      </c>
      <c r="AY20" s="375">
        <f t="shared" si="19"/>
        <v>100</v>
      </c>
      <c r="AZ20" s="475">
        <v>781</v>
      </c>
      <c r="BA20" s="470">
        <v>510</v>
      </c>
      <c r="BB20" s="375">
        <f t="shared" si="20"/>
        <v>65.300896286811778</v>
      </c>
      <c r="BC20" s="550">
        <f t="shared" si="5"/>
        <v>5367</v>
      </c>
      <c r="BD20" s="548">
        <f t="shared" si="6"/>
        <v>3656</v>
      </c>
      <c r="BE20" s="549">
        <f t="shared" si="7"/>
        <v>68.119992547046763</v>
      </c>
      <c r="BF20" s="473"/>
      <c r="BG20" s="553"/>
      <c r="BH20" s="375"/>
      <c r="BI20" s="475"/>
      <c r="BJ20" s="554"/>
      <c r="BK20" s="375"/>
      <c r="BL20" s="483">
        <v>900</v>
      </c>
      <c r="BM20" s="470">
        <v>511</v>
      </c>
      <c r="BN20" s="474">
        <f t="shared" si="22"/>
        <v>56.777777777777779</v>
      </c>
      <c r="BO20" s="475"/>
      <c r="BP20" s="470">
        <v>448</v>
      </c>
      <c r="BQ20" s="375"/>
      <c r="BR20" s="483"/>
      <c r="BS20" s="470">
        <v>0</v>
      </c>
      <c r="BT20" s="474"/>
      <c r="BU20" s="475">
        <v>1523</v>
      </c>
      <c r="BV20" s="470">
        <v>0</v>
      </c>
      <c r="BW20" s="474">
        <f t="shared" si="9"/>
        <v>0</v>
      </c>
      <c r="BX20" s="475">
        <v>29</v>
      </c>
      <c r="BY20" s="470">
        <v>0</v>
      </c>
      <c r="BZ20" s="474"/>
      <c r="CA20" s="475"/>
      <c r="CB20" s="470">
        <v>0</v>
      </c>
      <c r="CC20" s="474"/>
      <c r="CD20" s="547">
        <f t="shared" si="10"/>
        <v>2452</v>
      </c>
      <c r="CE20" s="548">
        <f t="shared" si="11"/>
        <v>959</v>
      </c>
      <c r="CF20" s="564">
        <f t="shared" si="12"/>
        <v>39.110929853181077</v>
      </c>
      <c r="CG20" s="300"/>
      <c r="CH20" s="165"/>
      <c r="CI20" s="117">
        <v>400</v>
      </c>
      <c r="CJ20" s="117">
        <v>60</v>
      </c>
      <c r="CK20" s="117">
        <v>320</v>
      </c>
      <c r="CL20" s="117">
        <v>100</v>
      </c>
      <c r="CM20" s="117">
        <v>29</v>
      </c>
      <c r="CN20" s="117">
        <v>446</v>
      </c>
      <c r="CO20" s="307">
        <f t="shared" si="13"/>
        <v>1355</v>
      </c>
    </row>
    <row r="21" spans="1:93" ht="34.5">
      <c r="A21" s="268" t="s">
        <v>521</v>
      </c>
      <c r="B21" s="173" t="s">
        <v>522</v>
      </c>
      <c r="C21" s="565" t="s">
        <v>510</v>
      </c>
      <c r="D21" s="486"/>
      <c r="E21" s="462"/>
      <c r="F21" s="314"/>
      <c r="G21" s="514"/>
      <c r="H21" s="483"/>
      <c r="I21" s="317"/>
      <c r="J21" s="475"/>
      <c r="K21" s="470"/>
      <c r="L21" s="375"/>
      <c r="M21" s="475"/>
      <c r="N21" s="470"/>
      <c r="O21" s="374"/>
      <c r="P21" s="475"/>
      <c r="Q21" s="462"/>
      <c r="R21" s="314"/>
      <c r="S21" s="463"/>
      <c r="T21" s="462"/>
      <c r="U21" s="467"/>
      <c r="V21" s="463"/>
      <c r="W21" s="462"/>
      <c r="X21" s="314"/>
      <c r="Y21" s="463"/>
      <c r="Z21" s="462"/>
      <c r="AA21" s="314"/>
      <c r="AB21" s="547">
        <f t="shared" si="1"/>
        <v>0</v>
      </c>
      <c r="AC21" s="548">
        <f t="shared" si="2"/>
        <v>0</v>
      </c>
      <c r="AD21" s="549">
        <v>0</v>
      </c>
      <c r="AE21" s="373"/>
      <c r="AF21" s="462"/>
      <c r="AG21" s="375"/>
      <c r="AH21" s="463">
        <v>15076</v>
      </c>
      <c r="AI21" s="470">
        <v>15075</v>
      </c>
      <c r="AJ21" s="375">
        <f t="shared" si="14"/>
        <v>99.993366940833113</v>
      </c>
      <c r="AK21" s="475"/>
      <c r="AL21" s="470">
        <v>0</v>
      </c>
      <c r="AM21" s="375"/>
      <c r="AN21" s="475">
        <v>2</v>
      </c>
      <c r="AO21" s="470">
        <v>2</v>
      </c>
      <c r="AP21" s="375">
        <f t="shared" si="16"/>
        <v>100</v>
      </c>
      <c r="AQ21" s="475">
        <v>3998</v>
      </c>
      <c r="AR21" s="470">
        <v>3998</v>
      </c>
      <c r="AS21" s="375">
        <f t="shared" si="17"/>
        <v>100</v>
      </c>
      <c r="AT21" s="475">
        <v>12478</v>
      </c>
      <c r="AU21" s="470">
        <v>12478</v>
      </c>
      <c r="AV21" s="375">
        <f t="shared" si="18"/>
        <v>100</v>
      </c>
      <c r="AW21" s="475">
        <v>730</v>
      </c>
      <c r="AX21" s="470">
        <v>721</v>
      </c>
      <c r="AY21" s="375">
        <f t="shared" si="19"/>
        <v>98.767123287671239</v>
      </c>
      <c r="AZ21" s="475">
        <v>14331</v>
      </c>
      <c r="BA21" s="470">
        <v>10500</v>
      </c>
      <c r="BB21" s="375">
        <f t="shared" si="20"/>
        <v>73.267741260205156</v>
      </c>
      <c r="BC21" s="550">
        <f t="shared" si="5"/>
        <v>46615</v>
      </c>
      <c r="BD21" s="548">
        <f t="shared" si="6"/>
        <v>42774</v>
      </c>
      <c r="BE21" s="549">
        <f t="shared" si="7"/>
        <v>91.760163037648823</v>
      </c>
      <c r="BF21" s="473"/>
      <c r="BG21" s="553"/>
      <c r="BH21" s="375"/>
      <c r="BI21" s="475">
        <v>6552</v>
      </c>
      <c r="BJ21" s="470">
        <v>5134</v>
      </c>
      <c r="BK21" s="375">
        <f t="shared" si="21"/>
        <v>78.357753357753353</v>
      </c>
      <c r="BL21" s="483">
        <v>1</v>
      </c>
      <c r="BM21" s="470">
        <v>1</v>
      </c>
      <c r="BN21" s="474">
        <f t="shared" si="22"/>
        <v>100</v>
      </c>
      <c r="BO21" s="475">
        <v>2610</v>
      </c>
      <c r="BP21" s="470">
        <v>0</v>
      </c>
      <c r="BQ21" s="375">
        <f t="shared" si="23"/>
        <v>0</v>
      </c>
      <c r="BR21" s="483">
        <v>4471</v>
      </c>
      <c r="BS21" s="470">
        <v>4471</v>
      </c>
      <c r="BT21" s="474">
        <f t="shared" si="24"/>
        <v>100</v>
      </c>
      <c r="BU21" s="475">
        <v>24908</v>
      </c>
      <c r="BV21" s="470">
        <v>21336</v>
      </c>
      <c r="BW21" s="474">
        <f t="shared" si="9"/>
        <v>85.659225951501526</v>
      </c>
      <c r="BX21" s="475">
        <v>717</v>
      </c>
      <c r="BY21" s="470">
        <v>690</v>
      </c>
      <c r="BZ21" s="474">
        <v>96.23430962343096</v>
      </c>
      <c r="CA21" s="475">
        <v>12075</v>
      </c>
      <c r="CB21" s="470">
        <v>9176</v>
      </c>
      <c r="CC21" s="474">
        <v>75.991718426501038</v>
      </c>
      <c r="CD21" s="547">
        <f t="shared" si="10"/>
        <v>51334</v>
      </c>
      <c r="CE21" s="548">
        <f t="shared" si="11"/>
        <v>40808</v>
      </c>
      <c r="CF21" s="564">
        <f t="shared" si="12"/>
        <v>79.49507149257802</v>
      </c>
      <c r="CG21" s="300"/>
      <c r="CH21" s="117">
        <v>19594</v>
      </c>
      <c r="CI21" s="117">
        <v>1</v>
      </c>
      <c r="CJ21" s="117">
        <v>0</v>
      </c>
      <c r="CK21" s="117">
        <v>7600</v>
      </c>
      <c r="CL21" s="117">
        <v>20523</v>
      </c>
      <c r="CM21" s="117">
        <v>2200</v>
      </c>
      <c r="CN21" s="117">
        <v>38952</v>
      </c>
      <c r="CO21" s="307">
        <f t="shared" si="13"/>
        <v>88870</v>
      </c>
    </row>
    <row r="22" spans="1:93" ht="26.25" customHeight="1">
      <c r="A22" s="268" t="s">
        <v>523</v>
      </c>
      <c r="B22" s="173" t="s">
        <v>524</v>
      </c>
      <c r="C22" s="565" t="s">
        <v>437</v>
      </c>
      <c r="D22" s="486"/>
      <c r="E22" s="462"/>
      <c r="F22" s="314"/>
      <c r="G22" s="514"/>
      <c r="H22" s="483"/>
      <c r="I22" s="317"/>
      <c r="J22" s="475"/>
      <c r="K22" s="470"/>
      <c r="L22" s="375"/>
      <c r="M22" s="475"/>
      <c r="N22" s="470"/>
      <c r="O22" s="374"/>
      <c r="P22" s="475"/>
      <c r="Q22" s="462"/>
      <c r="R22" s="314"/>
      <c r="S22" s="463"/>
      <c r="T22" s="462"/>
      <c r="U22" s="467"/>
      <c r="V22" s="463"/>
      <c r="W22" s="462"/>
      <c r="X22" s="314"/>
      <c r="Y22" s="463"/>
      <c r="Z22" s="462"/>
      <c r="AA22" s="314"/>
      <c r="AB22" s="547">
        <f t="shared" si="1"/>
        <v>0</v>
      </c>
      <c r="AC22" s="548">
        <f t="shared" si="2"/>
        <v>0</v>
      </c>
      <c r="AD22" s="549">
        <v>0</v>
      </c>
      <c r="AE22" s="373"/>
      <c r="AF22" s="462"/>
      <c r="AG22" s="375"/>
      <c r="AH22" s="463">
        <v>656</v>
      </c>
      <c r="AI22" s="470">
        <v>655</v>
      </c>
      <c r="AJ22" s="375">
        <f t="shared" si="14"/>
        <v>99.847560975609753</v>
      </c>
      <c r="AK22" s="475">
        <v>2800</v>
      </c>
      <c r="AL22" s="470">
        <v>2388</v>
      </c>
      <c r="AM22" s="375">
        <f t="shared" si="15"/>
        <v>85.285714285714292</v>
      </c>
      <c r="AN22" s="475">
        <v>470</v>
      </c>
      <c r="AO22" s="470">
        <v>445</v>
      </c>
      <c r="AP22" s="375">
        <f t="shared" si="16"/>
        <v>94.680851063829792</v>
      </c>
      <c r="AQ22" s="475">
        <v>1125</v>
      </c>
      <c r="AR22" s="470">
        <v>1110</v>
      </c>
      <c r="AS22" s="375">
        <f t="shared" si="17"/>
        <v>98.666666666666671</v>
      </c>
      <c r="AT22" s="475">
        <v>4082</v>
      </c>
      <c r="AU22" s="470">
        <v>4082</v>
      </c>
      <c r="AV22" s="375">
        <f t="shared" si="18"/>
        <v>100</v>
      </c>
      <c r="AW22" s="475">
        <v>309</v>
      </c>
      <c r="AX22" s="470">
        <v>309</v>
      </c>
      <c r="AY22" s="375">
        <f t="shared" si="19"/>
        <v>100</v>
      </c>
      <c r="AZ22" s="475">
        <v>1932</v>
      </c>
      <c r="BA22" s="470">
        <v>1500</v>
      </c>
      <c r="BB22" s="375">
        <f t="shared" si="20"/>
        <v>77.639751552795033</v>
      </c>
      <c r="BC22" s="550">
        <f t="shared" si="5"/>
        <v>11374</v>
      </c>
      <c r="BD22" s="548">
        <f t="shared" si="6"/>
        <v>10489</v>
      </c>
      <c r="BE22" s="549">
        <f t="shared" si="7"/>
        <v>92.219096184279934</v>
      </c>
      <c r="BF22" s="473"/>
      <c r="BG22" s="553"/>
      <c r="BH22" s="375"/>
      <c r="BI22" s="475">
        <v>734</v>
      </c>
      <c r="BJ22" s="470">
        <v>709</v>
      </c>
      <c r="BK22" s="375">
        <f t="shared" si="21"/>
        <v>96.594005449591279</v>
      </c>
      <c r="BL22" s="483">
        <v>5005</v>
      </c>
      <c r="BM22" s="470">
        <v>5005</v>
      </c>
      <c r="BN22" s="474">
        <f t="shared" si="22"/>
        <v>100</v>
      </c>
      <c r="BO22" s="475">
        <v>921</v>
      </c>
      <c r="BP22" s="470">
        <v>921</v>
      </c>
      <c r="BQ22" s="375">
        <f t="shared" si="23"/>
        <v>100</v>
      </c>
      <c r="BR22" s="483">
        <v>2293</v>
      </c>
      <c r="BS22" s="470">
        <v>1289</v>
      </c>
      <c r="BT22" s="474">
        <f t="shared" si="24"/>
        <v>56.214566070649802</v>
      </c>
      <c r="BU22" s="475">
        <v>2727</v>
      </c>
      <c r="BV22" s="470">
        <v>1800</v>
      </c>
      <c r="BW22" s="474">
        <f t="shared" si="9"/>
        <v>66.006600660066013</v>
      </c>
      <c r="BX22" s="475">
        <v>421</v>
      </c>
      <c r="BY22" s="470">
        <v>405</v>
      </c>
      <c r="BZ22" s="474">
        <v>96.199524940617579</v>
      </c>
      <c r="CA22" s="475">
        <v>1154</v>
      </c>
      <c r="CB22" s="470">
        <v>1140</v>
      </c>
      <c r="CC22" s="474">
        <v>98.786828422876951</v>
      </c>
      <c r="CD22" s="547">
        <f t="shared" si="10"/>
        <v>13255</v>
      </c>
      <c r="CE22" s="548">
        <f t="shared" si="11"/>
        <v>11269</v>
      </c>
      <c r="CF22" s="564">
        <f t="shared" si="12"/>
        <v>85.016974726518299</v>
      </c>
      <c r="CG22" s="300"/>
      <c r="CH22" s="117">
        <v>723</v>
      </c>
      <c r="CI22" s="117">
        <v>2350</v>
      </c>
      <c r="CJ22" s="117">
        <v>985</v>
      </c>
      <c r="CK22" s="117">
        <v>2478</v>
      </c>
      <c r="CL22" s="117">
        <v>2128</v>
      </c>
      <c r="CM22" s="117">
        <v>392</v>
      </c>
      <c r="CN22" s="117">
        <v>2349</v>
      </c>
      <c r="CO22" s="307">
        <f t="shared" si="13"/>
        <v>11405</v>
      </c>
    </row>
    <row r="23" spans="1:93" ht="34.5">
      <c r="A23" s="268" t="s">
        <v>525</v>
      </c>
      <c r="B23" s="173" t="s">
        <v>526</v>
      </c>
      <c r="C23" s="565" t="s">
        <v>437</v>
      </c>
      <c r="D23" s="486"/>
      <c r="E23" s="462"/>
      <c r="F23" s="314"/>
      <c r="G23" s="514"/>
      <c r="H23" s="483"/>
      <c r="I23" s="317"/>
      <c r="J23" s="475"/>
      <c r="K23" s="470"/>
      <c r="L23" s="375"/>
      <c r="M23" s="475"/>
      <c r="N23" s="470"/>
      <c r="O23" s="374"/>
      <c r="P23" s="475"/>
      <c r="Q23" s="462"/>
      <c r="R23" s="314"/>
      <c r="S23" s="463"/>
      <c r="T23" s="462"/>
      <c r="U23" s="467"/>
      <c r="V23" s="463"/>
      <c r="W23" s="462"/>
      <c r="X23" s="314"/>
      <c r="Y23" s="463"/>
      <c r="Z23" s="462"/>
      <c r="AA23" s="314"/>
      <c r="AB23" s="547">
        <f t="shared" si="1"/>
        <v>0</v>
      </c>
      <c r="AC23" s="548">
        <f t="shared" si="2"/>
        <v>0</v>
      </c>
      <c r="AD23" s="549">
        <v>0</v>
      </c>
      <c r="AE23" s="373"/>
      <c r="AF23" s="462"/>
      <c r="AG23" s="375"/>
      <c r="AH23" s="463">
        <v>76</v>
      </c>
      <c r="AI23" s="470">
        <v>75</v>
      </c>
      <c r="AJ23" s="375">
        <f t="shared" si="14"/>
        <v>98.684210526315795</v>
      </c>
      <c r="AK23" s="475">
        <v>1700</v>
      </c>
      <c r="AL23" s="470">
        <v>1582</v>
      </c>
      <c r="AM23" s="375">
        <f t="shared" si="15"/>
        <v>93.058823529411768</v>
      </c>
      <c r="AN23" s="475">
        <v>580</v>
      </c>
      <c r="AO23" s="470">
        <v>540</v>
      </c>
      <c r="AP23" s="375">
        <f t="shared" si="16"/>
        <v>93.103448275862064</v>
      </c>
      <c r="AQ23" s="475">
        <v>135</v>
      </c>
      <c r="AR23" s="470">
        <v>127</v>
      </c>
      <c r="AS23" s="375">
        <f t="shared" si="17"/>
        <v>94.074074074074076</v>
      </c>
      <c r="AT23" s="475">
        <v>298</v>
      </c>
      <c r="AU23" s="470">
        <v>298</v>
      </c>
      <c r="AV23" s="375">
        <f t="shared" si="18"/>
        <v>100</v>
      </c>
      <c r="AW23" s="475">
        <v>59</v>
      </c>
      <c r="AX23" s="470">
        <v>59</v>
      </c>
      <c r="AY23" s="375">
        <f t="shared" si="19"/>
        <v>100</v>
      </c>
      <c r="AZ23" s="475">
        <v>297</v>
      </c>
      <c r="BA23" s="470">
        <v>271</v>
      </c>
      <c r="BB23" s="375">
        <f t="shared" si="20"/>
        <v>91.245791245791253</v>
      </c>
      <c r="BC23" s="550">
        <f t="shared" si="5"/>
        <v>3145</v>
      </c>
      <c r="BD23" s="548">
        <f t="shared" si="6"/>
        <v>2952</v>
      </c>
      <c r="BE23" s="549">
        <f t="shared" si="7"/>
        <v>93.863275039745631</v>
      </c>
      <c r="BF23" s="473"/>
      <c r="BG23" s="553"/>
      <c r="BH23" s="375"/>
      <c r="BI23" s="475">
        <v>62</v>
      </c>
      <c r="BJ23" s="470">
        <v>9</v>
      </c>
      <c r="BK23" s="375">
        <f t="shared" si="21"/>
        <v>14.516129032258064</v>
      </c>
      <c r="BL23" s="483">
        <v>3500</v>
      </c>
      <c r="BM23" s="470">
        <v>3500</v>
      </c>
      <c r="BN23" s="474">
        <f t="shared" si="22"/>
        <v>100</v>
      </c>
      <c r="BO23" s="475">
        <v>1710</v>
      </c>
      <c r="BP23" s="470">
        <v>1710</v>
      </c>
      <c r="BQ23" s="375">
        <f t="shared" si="23"/>
        <v>100</v>
      </c>
      <c r="BR23" s="483">
        <v>296</v>
      </c>
      <c r="BS23" s="470">
        <v>296</v>
      </c>
      <c r="BT23" s="474">
        <f t="shared" si="24"/>
        <v>100</v>
      </c>
      <c r="BU23" s="475">
        <v>1961</v>
      </c>
      <c r="BV23" s="470">
        <v>349</v>
      </c>
      <c r="BW23" s="474">
        <f t="shared" si="9"/>
        <v>17.797042325344211</v>
      </c>
      <c r="BX23" s="475">
        <v>171</v>
      </c>
      <c r="BY23" s="470">
        <v>104</v>
      </c>
      <c r="BZ23" s="474">
        <v>60.8187134502924</v>
      </c>
      <c r="CA23" s="475">
        <v>395</v>
      </c>
      <c r="CB23" s="470">
        <v>381</v>
      </c>
      <c r="CC23" s="474">
        <v>96.455696202531641</v>
      </c>
      <c r="CD23" s="547">
        <f t="shared" si="10"/>
        <v>8095</v>
      </c>
      <c r="CE23" s="548">
        <f t="shared" si="11"/>
        <v>6349</v>
      </c>
      <c r="CF23" s="564">
        <f t="shared" si="12"/>
        <v>78.431130327362567</v>
      </c>
      <c r="CG23" s="300"/>
      <c r="CH23" s="117">
        <v>63</v>
      </c>
      <c r="CI23" s="117">
        <v>3080</v>
      </c>
      <c r="CJ23" s="117">
        <v>1780</v>
      </c>
      <c r="CK23" s="117">
        <v>894</v>
      </c>
      <c r="CL23" s="117">
        <v>644</v>
      </c>
      <c r="CM23" s="117">
        <v>148</v>
      </c>
      <c r="CN23" s="117">
        <v>790</v>
      </c>
      <c r="CO23" s="307">
        <f t="shared" si="13"/>
        <v>7399</v>
      </c>
    </row>
    <row r="24" spans="1:93" ht="62.25" customHeight="1">
      <c r="A24" s="268" t="s">
        <v>527</v>
      </c>
      <c r="B24" s="173" t="s">
        <v>528</v>
      </c>
      <c r="C24" s="565" t="s">
        <v>377</v>
      </c>
      <c r="D24" s="486">
        <v>480000</v>
      </c>
      <c r="E24" s="462">
        <v>480000</v>
      </c>
      <c r="F24" s="314">
        <f t="shared" si="0"/>
        <v>100</v>
      </c>
      <c r="G24" s="514">
        <v>50068</v>
      </c>
      <c r="H24" s="469">
        <v>50067</v>
      </c>
      <c r="I24" s="317">
        <f t="shared" ref="I24:I32" si="25">+H24*100/G24</f>
        <v>99.99800271630582</v>
      </c>
      <c r="J24" s="463">
        <v>99</v>
      </c>
      <c r="K24" s="470">
        <v>99</v>
      </c>
      <c r="L24" s="375">
        <f>+K24*100/J24</f>
        <v>100</v>
      </c>
      <c r="M24" s="475"/>
      <c r="N24" s="470"/>
      <c r="O24" s="374"/>
      <c r="P24" s="475">
        <v>30000</v>
      </c>
      <c r="Q24" s="462">
        <v>30000</v>
      </c>
      <c r="R24" s="314">
        <f t="shared" ref="R24:R33" si="26">+Q24*100/P24</f>
        <v>100</v>
      </c>
      <c r="S24" s="463">
        <v>10950</v>
      </c>
      <c r="T24" s="462">
        <v>10950</v>
      </c>
      <c r="U24" s="467">
        <f t="shared" ref="U24:U29" si="27">+T24*100/S24</f>
        <v>100</v>
      </c>
      <c r="V24" s="463"/>
      <c r="W24" s="462"/>
      <c r="X24" s="314"/>
      <c r="Y24" s="463">
        <v>8345</v>
      </c>
      <c r="Z24" s="462">
        <v>8000</v>
      </c>
      <c r="AA24" s="314">
        <f>+Z24*100/Y24</f>
        <v>95.865787896944283</v>
      </c>
      <c r="AB24" s="547">
        <f t="shared" si="1"/>
        <v>579462</v>
      </c>
      <c r="AC24" s="548">
        <f t="shared" si="2"/>
        <v>579116</v>
      </c>
      <c r="AD24" s="549">
        <f t="shared" si="3"/>
        <v>99.940289440895171</v>
      </c>
      <c r="AE24" s="373">
        <v>306144</v>
      </c>
      <c r="AF24" s="470">
        <v>262458</v>
      </c>
      <c r="AG24" s="375">
        <f t="shared" si="4"/>
        <v>85.730244590780813</v>
      </c>
      <c r="AH24" s="475">
        <v>111168</v>
      </c>
      <c r="AI24" s="470">
        <v>111165</v>
      </c>
      <c r="AJ24" s="375">
        <f t="shared" si="14"/>
        <v>99.99730138169258</v>
      </c>
      <c r="AK24" s="475"/>
      <c r="AL24" s="470"/>
      <c r="AM24" s="375"/>
      <c r="AN24" s="475">
        <v>2</v>
      </c>
      <c r="AO24" s="470">
        <v>2</v>
      </c>
      <c r="AP24" s="375">
        <f t="shared" si="16"/>
        <v>100</v>
      </c>
      <c r="AQ24" s="475">
        <v>99172</v>
      </c>
      <c r="AR24" s="470">
        <v>18981</v>
      </c>
      <c r="AS24" s="375">
        <f t="shared" si="17"/>
        <v>19.139474851772679</v>
      </c>
      <c r="AT24" s="475">
        <v>13812</v>
      </c>
      <c r="AU24" s="470">
        <v>13812</v>
      </c>
      <c r="AV24" s="375">
        <f t="shared" si="18"/>
        <v>100</v>
      </c>
      <c r="AW24" s="475">
        <v>11929</v>
      </c>
      <c r="AX24" s="470">
        <v>7450</v>
      </c>
      <c r="AY24" s="375">
        <f t="shared" si="19"/>
        <v>62.452846005532734</v>
      </c>
      <c r="AZ24" s="475">
        <v>846</v>
      </c>
      <c r="BA24" s="470">
        <v>773</v>
      </c>
      <c r="BB24" s="375">
        <f t="shared" si="20"/>
        <v>91.371158392434992</v>
      </c>
      <c r="BC24" s="550">
        <f t="shared" si="5"/>
        <v>543073</v>
      </c>
      <c r="BD24" s="548">
        <f t="shared" si="6"/>
        <v>414641</v>
      </c>
      <c r="BE24" s="549">
        <f t="shared" si="7"/>
        <v>76.350877322201626</v>
      </c>
      <c r="BF24" s="473">
        <v>58964</v>
      </c>
      <c r="BG24" s="470">
        <v>39404</v>
      </c>
      <c r="BH24" s="375">
        <f t="shared" si="8"/>
        <v>66.827216606743093</v>
      </c>
      <c r="BI24" s="475">
        <v>12000</v>
      </c>
      <c r="BJ24" s="470">
        <v>0</v>
      </c>
      <c r="BK24" s="375">
        <f t="shared" si="21"/>
        <v>0</v>
      </c>
      <c r="BL24" s="483"/>
      <c r="BM24" s="470"/>
      <c r="BN24" s="474"/>
      <c r="BO24" s="475"/>
      <c r="BP24" s="470">
        <v>0</v>
      </c>
      <c r="BQ24" s="375"/>
      <c r="BR24" s="483"/>
      <c r="BS24" s="470">
        <v>0</v>
      </c>
      <c r="BT24" s="474"/>
      <c r="BU24" s="475">
        <v>13812</v>
      </c>
      <c r="BV24" s="470">
        <v>0</v>
      </c>
      <c r="BW24" s="474">
        <f t="shared" si="9"/>
        <v>0</v>
      </c>
      <c r="BX24" s="475">
        <v>7303</v>
      </c>
      <c r="BY24" s="470">
        <v>7303</v>
      </c>
      <c r="BZ24" s="474">
        <v>100</v>
      </c>
      <c r="CA24" s="475">
        <v>142656</v>
      </c>
      <c r="CB24" s="470">
        <v>112099</v>
      </c>
      <c r="CC24" s="474">
        <v>78.579940556303271</v>
      </c>
      <c r="CD24" s="547">
        <f t="shared" si="10"/>
        <v>234735</v>
      </c>
      <c r="CE24" s="548">
        <f t="shared" si="11"/>
        <v>158806</v>
      </c>
      <c r="CF24" s="564">
        <f t="shared" si="12"/>
        <v>67.653311180693123</v>
      </c>
      <c r="CG24" s="167">
        <v>29402</v>
      </c>
      <c r="CH24" s="117">
        <v>28857</v>
      </c>
      <c r="CI24" s="117"/>
      <c r="CJ24" s="117">
        <v>0</v>
      </c>
      <c r="CK24" s="117">
        <v>30249</v>
      </c>
      <c r="CL24" s="117">
        <v>68816</v>
      </c>
      <c r="CM24" s="117">
        <v>9301</v>
      </c>
      <c r="CN24" s="117">
        <v>190204</v>
      </c>
      <c r="CO24" s="307">
        <f t="shared" si="13"/>
        <v>356829</v>
      </c>
    </row>
    <row r="25" spans="1:93" ht="68.25" customHeight="1">
      <c r="A25" s="268" t="s">
        <v>529</v>
      </c>
      <c r="B25" s="99" t="s">
        <v>530</v>
      </c>
      <c r="C25" s="565" t="s">
        <v>367</v>
      </c>
      <c r="D25" s="486"/>
      <c r="E25" s="462"/>
      <c r="F25" s="314"/>
      <c r="G25" s="514">
        <v>53068</v>
      </c>
      <c r="H25" s="469">
        <v>53067</v>
      </c>
      <c r="I25" s="317">
        <f t="shared" si="25"/>
        <v>99.998115625235542</v>
      </c>
      <c r="J25" s="463"/>
      <c r="K25" s="462"/>
      <c r="L25" s="375"/>
      <c r="M25" s="463"/>
      <c r="N25" s="470"/>
      <c r="O25" s="374"/>
      <c r="P25" s="475">
        <v>7279</v>
      </c>
      <c r="Q25" s="462">
        <v>3528</v>
      </c>
      <c r="R25" s="314">
        <f t="shared" si="26"/>
        <v>48.468196180794067</v>
      </c>
      <c r="S25" s="463">
        <v>10972</v>
      </c>
      <c r="T25" s="462">
        <v>10972</v>
      </c>
      <c r="U25" s="467">
        <f t="shared" si="27"/>
        <v>100</v>
      </c>
      <c r="V25" s="463">
        <v>1080</v>
      </c>
      <c r="W25" s="462">
        <v>1077</v>
      </c>
      <c r="X25" s="314">
        <f>+W25*100/V25</f>
        <v>99.722222222222229</v>
      </c>
      <c r="Y25" s="463">
        <v>7899</v>
      </c>
      <c r="Z25" s="462">
        <v>7800</v>
      </c>
      <c r="AA25" s="314">
        <f t="shared" ref="AA25:AA32" si="28">+Z25*100/Y25</f>
        <v>98.746676794530956</v>
      </c>
      <c r="AB25" s="547">
        <f t="shared" si="1"/>
        <v>80298</v>
      </c>
      <c r="AC25" s="548">
        <f t="shared" si="2"/>
        <v>76444</v>
      </c>
      <c r="AD25" s="549">
        <f t="shared" si="3"/>
        <v>95.200378589753171</v>
      </c>
      <c r="AE25" s="373"/>
      <c r="AF25" s="462"/>
      <c r="AG25" s="375"/>
      <c r="AH25" s="463">
        <v>19782</v>
      </c>
      <c r="AI25" s="470">
        <v>19780</v>
      </c>
      <c r="AJ25" s="375">
        <f t="shared" si="14"/>
        <v>99.989889798806999</v>
      </c>
      <c r="AK25" s="475"/>
      <c r="AL25" s="462"/>
      <c r="AM25" s="375"/>
      <c r="AN25" s="463"/>
      <c r="AO25" s="470"/>
      <c r="AP25" s="375"/>
      <c r="AQ25" s="475">
        <v>18931</v>
      </c>
      <c r="AR25" s="470">
        <v>2281</v>
      </c>
      <c r="AS25" s="375">
        <f t="shared" si="17"/>
        <v>12.04902012571972</v>
      </c>
      <c r="AT25" s="475">
        <v>2715</v>
      </c>
      <c r="AU25" s="470">
        <v>2715</v>
      </c>
      <c r="AV25" s="375">
        <f t="shared" si="18"/>
        <v>100</v>
      </c>
      <c r="AW25" s="475">
        <v>2201</v>
      </c>
      <c r="AX25" s="470">
        <v>1812</v>
      </c>
      <c r="AY25" s="375">
        <f t="shared" si="19"/>
        <v>82.326215356656064</v>
      </c>
      <c r="AZ25" s="475">
        <v>10750</v>
      </c>
      <c r="BA25" s="470">
        <v>10255</v>
      </c>
      <c r="BB25" s="375">
        <f t="shared" si="20"/>
        <v>95.395348837209298</v>
      </c>
      <c r="BC25" s="550">
        <f t="shared" si="5"/>
        <v>54379</v>
      </c>
      <c r="BD25" s="548">
        <f t="shared" si="6"/>
        <v>36843</v>
      </c>
      <c r="BE25" s="549">
        <f t="shared" si="7"/>
        <v>67.752257305209739</v>
      </c>
      <c r="BF25" s="473"/>
      <c r="BG25" s="553"/>
      <c r="BH25" s="375"/>
      <c r="BI25" s="475">
        <v>6679</v>
      </c>
      <c r="BJ25" s="470">
        <v>3137</v>
      </c>
      <c r="BK25" s="375">
        <f t="shared" si="21"/>
        <v>46.968108998353046</v>
      </c>
      <c r="BL25" s="483"/>
      <c r="BM25" s="554"/>
      <c r="BN25" s="555"/>
      <c r="BO25" s="556"/>
      <c r="BP25" s="470"/>
      <c r="BQ25" s="375"/>
      <c r="BR25" s="483"/>
      <c r="BS25" s="470">
        <v>0</v>
      </c>
      <c r="BT25" s="474"/>
      <c r="BU25" s="475">
        <v>15355</v>
      </c>
      <c r="BV25" s="470">
        <v>15355</v>
      </c>
      <c r="BW25" s="474">
        <f t="shared" si="9"/>
        <v>100</v>
      </c>
      <c r="BX25" s="475">
        <v>3126</v>
      </c>
      <c r="BY25" s="470">
        <v>1867</v>
      </c>
      <c r="BZ25" s="474">
        <v>59.724888035828535</v>
      </c>
      <c r="CA25" s="475">
        <v>20401</v>
      </c>
      <c r="CB25" s="470">
        <v>9248</v>
      </c>
      <c r="CC25" s="474">
        <v>45.331111220038231</v>
      </c>
      <c r="CD25" s="547">
        <f t="shared" si="10"/>
        <v>45561</v>
      </c>
      <c r="CE25" s="548">
        <f t="shared" si="11"/>
        <v>29607</v>
      </c>
      <c r="CF25" s="564">
        <f t="shared" si="12"/>
        <v>64.983209323763745</v>
      </c>
      <c r="CG25" s="300"/>
      <c r="CH25" s="117">
        <v>6658</v>
      </c>
      <c r="CI25" s="165"/>
      <c r="CJ25" s="165"/>
      <c r="CK25" s="117">
        <v>6778</v>
      </c>
      <c r="CL25" s="117">
        <v>3878</v>
      </c>
      <c r="CM25" s="117">
        <v>2484</v>
      </c>
      <c r="CN25" s="117">
        <v>14219</v>
      </c>
      <c r="CO25" s="307">
        <f t="shared" si="13"/>
        <v>34017</v>
      </c>
    </row>
    <row r="26" spans="1:93" ht="69.75" customHeight="1">
      <c r="A26" s="268" t="s">
        <v>531</v>
      </c>
      <c r="B26" s="99" t="s">
        <v>532</v>
      </c>
      <c r="C26" s="565" t="s">
        <v>366</v>
      </c>
      <c r="D26" s="486"/>
      <c r="E26" s="462"/>
      <c r="F26" s="314"/>
      <c r="G26" s="514">
        <v>609</v>
      </c>
      <c r="H26" s="469">
        <v>608</v>
      </c>
      <c r="I26" s="317">
        <f t="shared" si="25"/>
        <v>99.835796387520531</v>
      </c>
      <c r="J26" s="463">
        <v>100</v>
      </c>
      <c r="K26" s="462">
        <v>100</v>
      </c>
      <c r="L26" s="375">
        <f t="shared" ref="L26:L33" si="29">+K26*100/J26</f>
        <v>100</v>
      </c>
      <c r="M26" s="463"/>
      <c r="N26" s="470"/>
      <c r="O26" s="374"/>
      <c r="P26" s="475">
        <v>392</v>
      </c>
      <c r="Q26" s="462">
        <v>272</v>
      </c>
      <c r="R26" s="314">
        <f t="shared" si="26"/>
        <v>69.387755102040813</v>
      </c>
      <c r="S26" s="463">
        <v>240</v>
      </c>
      <c r="T26" s="462">
        <v>288</v>
      </c>
      <c r="U26" s="467">
        <f t="shared" si="27"/>
        <v>120</v>
      </c>
      <c r="V26" s="463">
        <v>65</v>
      </c>
      <c r="W26" s="462">
        <v>63</v>
      </c>
      <c r="X26" s="314">
        <f t="shared" ref="X26:X33" si="30">+W26*100/V26</f>
        <v>96.92307692307692</v>
      </c>
      <c r="Y26" s="463">
        <v>80</v>
      </c>
      <c r="Z26" s="462">
        <v>800</v>
      </c>
      <c r="AA26" s="314">
        <f t="shared" si="28"/>
        <v>1000</v>
      </c>
      <c r="AB26" s="547">
        <f t="shared" si="1"/>
        <v>1486</v>
      </c>
      <c r="AC26" s="548">
        <f t="shared" si="2"/>
        <v>2131</v>
      </c>
      <c r="AD26" s="549">
        <f t="shared" si="3"/>
        <v>143.4051144010767</v>
      </c>
      <c r="AE26" s="373"/>
      <c r="AF26" s="462"/>
      <c r="AG26" s="375"/>
      <c r="AH26" s="463">
        <v>77</v>
      </c>
      <c r="AI26" s="470">
        <v>77</v>
      </c>
      <c r="AJ26" s="375">
        <f t="shared" si="14"/>
        <v>100</v>
      </c>
      <c r="AK26" s="475"/>
      <c r="AL26" s="462"/>
      <c r="AM26" s="375"/>
      <c r="AN26" s="463"/>
      <c r="AO26" s="470"/>
      <c r="AP26" s="375"/>
      <c r="AQ26" s="475">
        <v>392</v>
      </c>
      <c r="AR26" s="470">
        <v>189</v>
      </c>
      <c r="AS26" s="375">
        <f t="shared" si="17"/>
        <v>48.214285714285715</v>
      </c>
      <c r="AT26" s="475">
        <v>213</v>
      </c>
      <c r="AU26" s="470">
        <v>213</v>
      </c>
      <c r="AV26" s="375">
        <f t="shared" si="18"/>
        <v>100</v>
      </c>
      <c r="AW26" s="475">
        <v>84</v>
      </c>
      <c r="AX26" s="470">
        <v>84</v>
      </c>
      <c r="AY26" s="375">
        <f t="shared" si="19"/>
        <v>100</v>
      </c>
      <c r="AZ26" s="475">
        <v>240</v>
      </c>
      <c r="BA26" s="470">
        <v>210</v>
      </c>
      <c r="BB26" s="375">
        <f t="shared" si="20"/>
        <v>87.5</v>
      </c>
      <c r="BC26" s="550">
        <f t="shared" si="5"/>
        <v>1006</v>
      </c>
      <c r="BD26" s="548">
        <f t="shared" si="6"/>
        <v>773</v>
      </c>
      <c r="BE26" s="549">
        <f t="shared" si="7"/>
        <v>76.838966202783297</v>
      </c>
      <c r="BF26" s="473"/>
      <c r="BG26" s="553"/>
      <c r="BH26" s="375"/>
      <c r="BI26" s="475">
        <v>196</v>
      </c>
      <c r="BJ26" s="470">
        <v>104</v>
      </c>
      <c r="BK26" s="375">
        <f t="shared" si="21"/>
        <v>53.061224489795919</v>
      </c>
      <c r="BL26" s="483"/>
      <c r="BM26" s="554"/>
      <c r="BN26" s="555"/>
      <c r="BO26" s="556"/>
      <c r="BP26" s="470"/>
      <c r="BQ26" s="375"/>
      <c r="BR26" s="483"/>
      <c r="BS26" s="470">
        <v>0</v>
      </c>
      <c r="BT26" s="474"/>
      <c r="BU26" s="475">
        <v>344</v>
      </c>
      <c r="BV26" s="470">
        <v>209</v>
      </c>
      <c r="BW26" s="474">
        <f t="shared" si="9"/>
        <v>60.755813953488371</v>
      </c>
      <c r="BX26" s="475">
        <v>84</v>
      </c>
      <c r="BY26" s="470">
        <v>80</v>
      </c>
      <c r="BZ26" s="474">
        <v>95.238095238095241</v>
      </c>
      <c r="CA26" s="475">
        <v>354</v>
      </c>
      <c r="CB26" s="470">
        <v>201</v>
      </c>
      <c r="CC26" s="474">
        <v>56.779661016949156</v>
      </c>
      <c r="CD26" s="547">
        <f t="shared" si="10"/>
        <v>978</v>
      </c>
      <c r="CE26" s="548">
        <f t="shared" si="11"/>
        <v>594</v>
      </c>
      <c r="CF26" s="564">
        <f t="shared" si="12"/>
        <v>60.736196319018404</v>
      </c>
      <c r="CG26" s="300"/>
      <c r="CH26" s="117">
        <v>234</v>
      </c>
      <c r="CI26" s="165"/>
      <c r="CJ26" s="165"/>
      <c r="CK26" s="117">
        <v>398</v>
      </c>
      <c r="CL26" s="117">
        <v>213</v>
      </c>
      <c r="CM26" s="117">
        <v>84</v>
      </c>
      <c r="CN26" s="117">
        <v>354</v>
      </c>
      <c r="CO26" s="307">
        <f t="shared" si="13"/>
        <v>1283</v>
      </c>
    </row>
    <row r="27" spans="1:93" ht="49.5" customHeight="1">
      <c r="A27" s="268" t="s">
        <v>533</v>
      </c>
      <c r="B27" s="99" t="s">
        <v>534</v>
      </c>
      <c r="C27" s="565" t="s">
        <v>364</v>
      </c>
      <c r="D27" s="486"/>
      <c r="E27" s="462"/>
      <c r="F27" s="314"/>
      <c r="G27" s="514">
        <v>14</v>
      </c>
      <c r="H27" s="483">
        <v>14</v>
      </c>
      <c r="I27" s="317">
        <f t="shared" si="25"/>
        <v>100</v>
      </c>
      <c r="J27" s="475"/>
      <c r="K27" s="470"/>
      <c r="L27" s="375"/>
      <c r="M27" s="475"/>
      <c r="N27" s="470"/>
      <c r="O27" s="374"/>
      <c r="P27" s="475">
        <v>7</v>
      </c>
      <c r="Q27" s="462">
        <v>7</v>
      </c>
      <c r="R27" s="314">
        <f t="shared" si="26"/>
        <v>100</v>
      </c>
      <c r="S27" s="463">
        <v>38</v>
      </c>
      <c r="T27" s="462">
        <v>38</v>
      </c>
      <c r="U27" s="467">
        <f t="shared" si="27"/>
        <v>100</v>
      </c>
      <c r="V27" s="463">
        <v>2</v>
      </c>
      <c r="W27" s="462">
        <v>2</v>
      </c>
      <c r="X27" s="314">
        <f t="shared" si="30"/>
        <v>100</v>
      </c>
      <c r="Y27" s="463">
        <v>8</v>
      </c>
      <c r="Z27" s="462">
        <v>8</v>
      </c>
      <c r="AA27" s="314">
        <f t="shared" si="28"/>
        <v>100</v>
      </c>
      <c r="AB27" s="547">
        <f t="shared" si="1"/>
        <v>69</v>
      </c>
      <c r="AC27" s="548">
        <f t="shared" si="2"/>
        <v>69</v>
      </c>
      <c r="AD27" s="549">
        <f t="shared" si="3"/>
        <v>100</v>
      </c>
      <c r="AE27" s="373"/>
      <c r="AF27" s="462"/>
      <c r="AG27" s="375"/>
      <c r="AH27" s="463">
        <v>9</v>
      </c>
      <c r="AI27" s="470">
        <v>9</v>
      </c>
      <c r="AJ27" s="375">
        <f t="shared" si="14"/>
        <v>100</v>
      </c>
      <c r="AK27" s="475"/>
      <c r="AL27" s="470"/>
      <c r="AM27" s="375"/>
      <c r="AN27" s="475">
        <v>2</v>
      </c>
      <c r="AO27" s="470">
        <v>2</v>
      </c>
      <c r="AP27" s="375">
        <f t="shared" si="16"/>
        <v>100</v>
      </c>
      <c r="AQ27" s="475">
        <v>8</v>
      </c>
      <c r="AR27" s="470">
        <v>5</v>
      </c>
      <c r="AS27" s="375">
        <f t="shared" si="17"/>
        <v>62.5</v>
      </c>
      <c r="AT27" s="475">
        <v>42</v>
      </c>
      <c r="AU27" s="470">
        <v>42</v>
      </c>
      <c r="AV27" s="375">
        <f t="shared" si="18"/>
        <v>100</v>
      </c>
      <c r="AW27" s="475">
        <v>2</v>
      </c>
      <c r="AX27" s="470">
        <v>1</v>
      </c>
      <c r="AY27" s="375">
        <f t="shared" si="19"/>
        <v>50</v>
      </c>
      <c r="AZ27" s="475">
        <v>29</v>
      </c>
      <c r="BA27" s="470">
        <v>26</v>
      </c>
      <c r="BB27" s="375">
        <f t="shared" si="20"/>
        <v>89.65517241379311</v>
      </c>
      <c r="BC27" s="550">
        <f t="shared" si="5"/>
        <v>92</v>
      </c>
      <c r="BD27" s="548">
        <f t="shared" si="6"/>
        <v>85</v>
      </c>
      <c r="BE27" s="549">
        <f t="shared" si="7"/>
        <v>92.391304347826093</v>
      </c>
      <c r="BF27" s="473"/>
      <c r="BG27" s="553"/>
      <c r="BH27" s="375"/>
      <c r="BI27" s="475">
        <v>22</v>
      </c>
      <c r="BJ27" s="470">
        <v>8</v>
      </c>
      <c r="BK27" s="375">
        <f t="shared" si="21"/>
        <v>36.363636363636367</v>
      </c>
      <c r="BL27" s="483"/>
      <c r="BM27" s="470"/>
      <c r="BN27" s="474"/>
      <c r="BO27" s="475"/>
      <c r="BP27" s="470">
        <v>0</v>
      </c>
      <c r="BQ27" s="375"/>
      <c r="BR27" s="483"/>
      <c r="BS27" s="470">
        <v>0</v>
      </c>
      <c r="BT27" s="474"/>
      <c r="BU27" s="475">
        <v>44</v>
      </c>
      <c r="BV27" s="470">
        <v>44</v>
      </c>
      <c r="BW27" s="474">
        <f t="shared" si="9"/>
        <v>100</v>
      </c>
      <c r="BX27" s="475">
        <v>2</v>
      </c>
      <c r="BY27" s="470">
        <v>2</v>
      </c>
      <c r="BZ27" s="474">
        <v>100</v>
      </c>
      <c r="CA27" s="475">
        <v>29</v>
      </c>
      <c r="CB27" s="470">
        <v>29</v>
      </c>
      <c r="CC27" s="474">
        <v>100</v>
      </c>
      <c r="CD27" s="547">
        <f t="shared" si="10"/>
        <v>97</v>
      </c>
      <c r="CE27" s="548">
        <f t="shared" si="11"/>
        <v>83</v>
      </c>
      <c r="CF27" s="564">
        <f t="shared" si="12"/>
        <v>85.567010309278345</v>
      </c>
      <c r="CG27" s="300"/>
      <c r="CH27" s="117">
        <v>25</v>
      </c>
      <c r="CI27" s="117"/>
      <c r="CJ27" s="117">
        <v>0</v>
      </c>
      <c r="CK27" s="117">
        <v>8</v>
      </c>
      <c r="CL27" s="117">
        <v>44</v>
      </c>
      <c r="CM27" s="117">
        <v>2</v>
      </c>
      <c r="CN27" s="117">
        <v>29</v>
      </c>
      <c r="CO27" s="307">
        <f t="shared" si="13"/>
        <v>108</v>
      </c>
    </row>
    <row r="28" spans="1:93" ht="58.5" customHeight="1">
      <c r="A28" s="268" t="s">
        <v>699</v>
      </c>
      <c r="B28" s="173"/>
      <c r="C28" s="566"/>
      <c r="D28" s="469">
        <v>1000</v>
      </c>
      <c r="E28" s="462">
        <v>500</v>
      </c>
      <c r="F28" s="314">
        <f t="shared" si="0"/>
        <v>50</v>
      </c>
      <c r="G28" s="514">
        <v>1914</v>
      </c>
      <c r="H28" s="469">
        <v>19141</v>
      </c>
      <c r="I28" s="317">
        <f t="shared" si="25"/>
        <v>1000.0522466039707</v>
      </c>
      <c r="J28" s="463">
        <v>1058</v>
      </c>
      <c r="K28" s="470">
        <v>1055</v>
      </c>
      <c r="L28" s="375">
        <f t="shared" si="29"/>
        <v>99.716446124763706</v>
      </c>
      <c r="M28" s="475">
        <v>1160</v>
      </c>
      <c r="N28" s="470">
        <v>1137</v>
      </c>
      <c r="O28" s="375">
        <f>+N28*100/M28</f>
        <v>98.017241379310349</v>
      </c>
      <c r="P28" s="475">
        <v>24680</v>
      </c>
      <c r="Q28" s="462">
        <v>24680</v>
      </c>
      <c r="R28" s="314">
        <f t="shared" si="26"/>
        <v>100</v>
      </c>
      <c r="S28" s="463">
        <v>14199</v>
      </c>
      <c r="T28" s="462">
        <v>14199</v>
      </c>
      <c r="U28" s="467">
        <f t="shared" si="27"/>
        <v>100</v>
      </c>
      <c r="V28" s="463">
        <v>890</v>
      </c>
      <c r="W28" s="462">
        <v>886</v>
      </c>
      <c r="X28" s="314">
        <f t="shared" si="30"/>
        <v>99.550561797752806</v>
      </c>
      <c r="Y28" s="463">
        <v>28462</v>
      </c>
      <c r="Z28" s="462">
        <v>26747</v>
      </c>
      <c r="AA28" s="314">
        <f t="shared" si="28"/>
        <v>93.974422036399403</v>
      </c>
      <c r="AB28" s="547">
        <f t="shared" si="1"/>
        <v>73363</v>
      </c>
      <c r="AC28" s="548">
        <f t="shared" si="2"/>
        <v>88345</v>
      </c>
      <c r="AD28" s="549">
        <f t="shared" si="3"/>
        <v>120.4217384785246</v>
      </c>
      <c r="AE28" s="373"/>
      <c r="AF28" s="462"/>
      <c r="AG28" s="375"/>
      <c r="AH28" s="463"/>
      <c r="AI28" s="470"/>
      <c r="AJ28" s="375"/>
      <c r="AK28" s="475"/>
      <c r="AL28" s="470"/>
      <c r="AM28" s="375"/>
      <c r="AN28" s="475"/>
      <c r="AO28" s="470"/>
      <c r="AP28" s="375"/>
      <c r="AQ28" s="475"/>
      <c r="AR28" s="470"/>
      <c r="AS28" s="375"/>
      <c r="AT28" s="475">
        <v>2404</v>
      </c>
      <c r="AU28" s="470"/>
      <c r="AV28" s="375">
        <f t="shared" si="18"/>
        <v>0</v>
      </c>
      <c r="AW28" s="475"/>
      <c r="AX28" s="470"/>
      <c r="AY28" s="375"/>
      <c r="AZ28" s="475"/>
      <c r="BA28" s="470"/>
      <c r="BB28" s="375">
        <v>0</v>
      </c>
      <c r="BC28" s="550">
        <f t="shared" si="5"/>
        <v>2404</v>
      </c>
      <c r="BD28" s="548">
        <f t="shared" si="6"/>
        <v>0</v>
      </c>
      <c r="BE28" s="549">
        <f t="shared" si="7"/>
        <v>0</v>
      </c>
      <c r="BF28" s="473"/>
      <c r="BG28" s="553"/>
      <c r="BH28" s="375"/>
      <c r="BI28" s="475"/>
      <c r="BJ28" s="470"/>
      <c r="BK28" s="375"/>
      <c r="BL28" s="483"/>
      <c r="BM28" s="470"/>
      <c r="BN28" s="474"/>
      <c r="BO28" s="475"/>
      <c r="BP28" s="470"/>
      <c r="BQ28" s="375"/>
      <c r="BR28" s="483"/>
      <c r="BS28" s="470"/>
      <c r="BT28" s="474"/>
      <c r="BU28" s="475"/>
      <c r="BV28" s="470"/>
      <c r="BW28" s="474"/>
      <c r="BX28" s="475"/>
      <c r="BY28" s="470"/>
      <c r="BZ28" s="474"/>
      <c r="CA28" s="475"/>
      <c r="CB28" s="470"/>
      <c r="CC28" s="474"/>
      <c r="CD28" s="547">
        <f t="shared" si="10"/>
        <v>0</v>
      </c>
      <c r="CE28" s="548">
        <f t="shared" si="11"/>
        <v>0</v>
      </c>
      <c r="CF28" s="564" t="e">
        <f t="shared" si="12"/>
        <v>#DIV/0!</v>
      </c>
      <c r="CG28" s="300"/>
      <c r="CH28" s="117"/>
      <c r="CI28" s="117"/>
      <c r="CJ28" s="117"/>
      <c r="CK28" s="117"/>
      <c r="CL28" s="117"/>
      <c r="CM28" s="117"/>
      <c r="CN28" s="117"/>
      <c r="CO28" s="307">
        <f t="shared" si="13"/>
        <v>0</v>
      </c>
    </row>
    <row r="29" spans="1:93" ht="49.5" customHeight="1">
      <c r="A29" s="268" t="s">
        <v>700</v>
      </c>
      <c r="B29" s="173"/>
      <c r="C29" s="566"/>
      <c r="D29" s="469"/>
      <c r="E29" s="462"/>
      <c r="F29" s="314"/>
      <c r="G29" s="514">
        <v>1051</v>
      </c>
      <c r="H29" s="469">
        <v>1051</v>
      </c>
      <c r="I29" s="317">
        <f t="shared" si="25"/>
        <v>100</v>
      </c>
      <c r="J29" s="463">
        <v>200</v>
      </c>
      <c r="K29" s="470">
        <v>200</v>
      </c>
      <c r="L29" s="375">
        <f t="shared" si="29"/>
        <v>100</v>
      </c>
      <c r="M29" s="475">
        <v>388</v>
      </c>
      <c r="N29" s="470">
        <v>319</v>
      </c>
      <c r="O29" s="375">
        <f t="shared" ref="O29:O32" si="31">+N29*100/M29</f>
        <v>82.216494845360828</v>
      </c>
      <c r="P29" s="475">
        <v>4279</v>
      </c>
      <c r="Q29" s="462">
        <v>4279</v>
      </c>
      <c r="R29" s="314">
        <f t="shared" si="26"/>
        <v>100</v>
      </c>
      <c r="S29" s="463">
        <v>85</v>
      </c>
      <c r="T29" s="462">
        <v>66</v>
      </c>
      <c r="U29" s="467">
        <f t="shared" si="27"/>
        <v>77.647058823529406</v>
      </c>
      <c r="V29" s="463">
        <v>178</v>
      </c>
      <c r="W29" s="462">
        <v>177</v>
      </c>
      <c r="X29" s="314">
        <f t="shared" si="30"/>
        <v>99.438202247191015</v>
      </c>
      <c r="Y29" s="463">
        <v>4340</v>
      </c>
      <c r="Z29" s="462">
        <v>4340</v>
      </c>
      <c r="AA29" s="314">
        <f t="shared" si="28"/>
        <v>100</v>
      </c>
      <c r="AB29" s="547">
        <f t="shared" si="1"/>
        <v>10521</v>
      </c>
      <c r="AC29" s="548">
        <f t="shared" si="2"/>
        <v>10432</v>
      </c>
      <c r="AD29" s="549">
        <f t="shared" si="3"/>
        <v>99.154072806767417</v>
      </c>
      <c r="AE29" s="373"/>
      <c r="AF29" s="462"/>
      <c r="AG29" s="375"/>
      <c r="AH29" s="463"/>
      <c r="AI29" s="470"/>
      <c r="AJ29" s="375"/>
      <c r="AK29" s="475"/>
      <c r="AL29" s="470"/>
      <c r="AM29" s="375"/>
      <c r="AN29" s="475">
        <v>2</v>
      </c>
      <c r="AO29" s="470">
        <v>1</v>
      </c>
      <c r="AP29" s="375">
        <f t="shared" si="16"/>
        <v>50</v>
      </c>
      <c r="AQ29" s="475">
        <v>1124</v>
      </c>
      <c r="AR29" s="470">
        <v>1124</v>
      </c>
      <c r="AS29" s="375">
        <f t="shared" si="17"/>
        <v>100</v>
      </c>
      <c r="AT29" s="475"/>
      <c r="AU29" s="470"/>
      <c r="AV29" s="375">
        <v>0</v>
      </c>
      <c r="AW29" s="475"/>
      <c r="AX29" s="470"/>
      <c r="AY29" s="375"/>
      <c r="AZ29" s="475"/>
      <c r="BA29" s="470"/>
      <c r="BB29" s="375">
        <v>0</v>
      </c>
      <c r="BC29" s="550">
        <f t="shared" si="5"/>
        <v>1126</v>
      </c>
      <c r="BD29" s="548">
        <f t="shared" si="6"/>
        <v>1125</v>
      </c>
      <c r="BE29" s="549">
        <f t="shared" si="7"/>
        <v>99.911190053285964</v>
      </c>
      <c r="BF29" s="473"/>
      <c r="BG29" s="553"/>
      <c r="BH29" s="375"/>
      <c r="BI29" s="475"/>
      <c r="BJ29" s="470"/>
      <c r="BK29" s="375"/>
      <c r="BL29" s="483"/>
      <c r="BM29" s="470"/>
      <c r="BN29" s="474"/>
      <c r="BO29" s="475"/>
      <c r="BP29" s="470"/>
      <c r="BQ29" s="375"/>
      <c r="BR29" s="483"/>
      <c r="BS29" s="470"/>
      <c r="BT29" s="474"/>
      <c r="BU29" s="475"/>
      <c r="BV29" s="470"/>
      <c r="BW29" s="474"/>
      <c r="BX29" s="475"/>
      <c r="BY29" s="470"/>
      <c r="BZ29" s="474"/>
      <c r="CA29" s="475"/>
      <c r="CB29" s="470"/>
      <c r="CC29" s="474"/>
      <c r="CD29" s="547">
        <f t="shared" si="10"/>
        <v>0</v>
      </c>
      <c r="CE29" s="548">
        <f t="shared" si="11"/>
        <v>0</v>
      </c>
      <c r="CF29" s="564" t="e">
        <f t="shared" si="12"/>
        <v>#DIV/0!</v>
      </c>
      <c r="CG29" s="300"/>
      <c r="CH29" s="117"/>
      <c r="CI29" s="117"/>
      <c r="CJ29" s="117"/>
      <c r="CK29" s="117"/>
      <c r="CL29" s="117"/>
      <c r="CM29" s="117"/>
      <c r="CN29" s="117"/>
      <c r="CO29" s="307">
        <f t="shared" si="13"/>
        <v>0</v>
      </c>
    </row>
    <row r="30" spans="1:93" ht="49.5" customHeight="1">
      <c r="A30" s="268" t="s">
        <v>701</v>
      </c>
      <c r="B30" s="173"/>
      <c r="C30" s="566"/>
      <c r="D30" s="469"/>
      <c r="E30" s="462"/>
      <c r="F30" s="314"/>
      <c r="G30" s="514">
        <v>182</v>
      </c>
      <c r="H30" s="469">
        <v>182</v>
      </c>
      <c r="I30" s="317">
        <f t="shared" si="25"/>
        <v>100</v>
      </c>
      <c r="J30" s="463">
        <v>311</v>
      </c>
      <c r="K30" s="470">
        <v>306</v>
      </c>
      <c r="L30" s="375">
        <f t="shared" si="29"/>
        <v>98.39228295819936</v>
      </c>
      <c r="M30" s="475">
        <v>105</v>
      </c>
      <c r="N30" s="470">
        <v>98</v>
      </c>
      <c r="O30" s="375">
        <f t="shared" si="31"/>
        <v>93.333333333333329</v>
      </c>
      <c r="P30" s="475">
        <v>220</v>
      </c>
      <c r="Q30" s="462">
        <v>155</v>
      </c>
      <c r="R30" s="314">
        <f t="shared" si="26"/>
        <v>70.454545454545453</v>
      </c>
      <c r="S30" s="463"/>
      <c r="T30" s="470"/>
      <c r="U30" s="467"/>
      <c r="V30" s="463">
        <v>7320</v>
      </c>
      <c r="W30" s="470">
        <v>7316</v>
      </c>
      <c r="X30" s="314">
        <f t="shared" si="30"/>
        <v>99.945355191256837</v>
      </c>
      <c r="Y30" s="463">
        <v>4644</v>
      </c>
      <c r="Z30" s="470">
        <v>3949</v>
      </c>
      <c r="AA30" s="314">
        <f t="shared" si="28"/>
        <v>85.034453057708873</v>
      </c>
      <c r="AB30" s="547">
        <f t="shared" si="1"/>
        <v>12782</v>
      </c>
      <c r="AC30" s="548">
        <f t="shared" si="2"/>
        <v>12006</v>
      </c>
      <c r="AD30" s="549">
        <f t="shared" si="3"/>
        <v>93.928962603661404</v>
      </c>
      <c r="AE30" s="373"/>
      <c r="AF30" s="462"/>
      <c r="AG30" s="375"/>
      <c r="AH30" s="463"/>
      <c r="AI30" s="470"/>
      <c r="AJ30" s="375"/>
      <c r="AK30" s="475"/>
      <c r="AL30" s="470"/>
      <c r="AM30" s="375"/>
      <c r="AN30" s="475">
        <v>2</v>
      </c>
      <c r="AO30" s="470">
        <v>2</v>
      </c>
      <c r="AP30" s="375">
        <f t="shared" si="16"/>
        <v>100</v>
      </c>
      <c r="AQ30" s="475">
        <v>355</v>
      </c>
      <c r="AR30" s="470">
        <v>355</v>
      </c>
      <c r="AS30" s="375">
        <f t="shared" si="17"/>
        <v>100</v>
      </c>
      <c r="AT30" s="475"/>
      <c r="AU30" s="470"/>
      <c r="AV30" s="375">
        <v>0</v>
      </c>
      <c r="AW30" s="475"/>
      <c r="AX30" s="470"/>
      <c r="AY30" s="375"/>
      <c r="AZ30" s="475"/>
      <c r="BA30" s="470"/>
      <c r="BB30" s="375">
        <v>0</v>
      </c>
      <c r="BC30" s="550">
        <f t="shared" si="5"/>
        <v>357</v>
      </c>
      <c r="BD30" s="548">
        <f t="shared" si="6"/>
        <v>357</v>
      </c>
      <c r="BE30" s="549">
        <f t="shared" si="7"/>
        <v>100</v>
      </c>
      <c r="BF30" s="473"/>
      <c r="BG30" s="553"/>
      <c r="BH30" s="375"/>
      <c r="BI30" s="475"/>
      <c r="BJ30" s="470"/>
      <c r="BK30" s="375"/>
      <c r="BL30" s="483"/>
      <c r="BM30" s="470"/>
      <c r="BN30" s="474"/>
      <c r="BO30" s="475"/>
      <c r="BP30" s="470"/>
      <c r="BQ30" s="375"/>
      <c r="BR30" s="483"/>
      <c r="BS30" s="470"/>
      <c r="BT30" s="474"/>
      <c r="BU30" s="475"/>
      <c r="BV30" s="470"/>
      <c r="BW30" s="474"/>
      <c r="BX30" s="475"/>
      <c r="BY30" s="470"/>
      <c r="BZ30" s="474"/>
      <c r="CA30" s="475"/>
      <c r="CB30" s="470"/>
      <c r="CC30" s="474"/>
      <c r="CD30" s="547">
        <f t="shared" si="10"/>
        <v>0</v>
      </c>
      <c r="CE30" s="548">
        <f t="shared" si="11"/>
        <v>0</v>
      </c>
      <c r="CF30" s="564" t="e">
        <f t="shared" si="12"/>
        <v>#DIV/0!</v>
      </c>
      <c r="CG30" s="300"/>
      <c r="CH30" s="117"/>
      <c r="CI30" s="117"/>
      <c r="CJ30" s="117"/>
      <c r="CK30" s="117"/>
      <c r="CL30" s="117"/>
      <c r="CM30" s="117"/>
      <c r="CN30" s="117"/>
      <c r="CO30" s="307">
        <f t="shared" si="13"/>
        <v>0</v>
      </c>
    </row>
    <row r="31" spans="1:93" ht="34.5">
      <c r="A31" s="268" t="s">
        <v>535</v>
      </c>
      <c r="B31" s="173" t="s">
        <v>536</v>
      </c>
      <c r="C31" s="565" t="s">
        <v>437</v>
      </c>
      <c r="D31" s="486"/>
      <c r="E31" s="462"/>
      <c r="F31" s="314"/>
      <c r="G31" s="514">
        <v>114197</v>
      </c>
      <c r="H31" s="469">
        <v>114197</v>
      </c>
      <c r="I31" s="317">
        <f t="shared" si="25"/>
        <v>100</v>
      </c>
      <c r="J31" s="463">
        <v>585</v>
      </c>
      <c r="K31" s="462">
        <v>586</v>
      </c>
      <c r="L31" s="375">
        <f t="shared" si="29"/>
        <v>100.17094017094017</v>
      </c>
      <c r="M31" s="463">
        <v>80</v>
      </c>
      <c r="N31" s="470">
        <v>80</v>
      </c>
      <c r="O31" s="375">
        <f t="shared" si="31"/>
        <v>100</v>
      </c>
      <c r="P31" s="475">
        <v>7112</v>
      </c>
      <c r="Q31" s="462">
        <v>7112</v>
      </c>
      <c r="R31" s="314">
        <f t="shared" si="26"/>
        <v>100</v>
      </c>
      <c r="S31" s="463"/>
      <c r="T31" s="470"/>
      <c r="U31" s="467"/>
      <c r="V31" s="463">
        <v>960</v>
      </c>
      <c r="W31" s="470">
        <v>960</v>
      </c>
      <c r="X31" s="314">
        <f t="shared" si="30"/>
        <v>100</v>
      </c>
      <c r="Y31" s="463">
        <v>4512</v>
      </c>
      <c r="Z31" s="470">
        <v>2247</v>
      </c>
      <c r="AA31" s="314">
        <f t="shared" si="28"/>
        <v>49.800531914893618</v>
      </c>
      <c r="AB31" s="547">
        <f t="shared" si="1"/>
        <v>127446</v>
      </c>
      <c r="AC31" s="548">
        <f t="shared" si="2"/>
        <v>125182</v>
      </c>
      <c r="AD31" s="549">
        <f t="shared" si="3"/>
        <v>98.223561351474345</v>
      </c>
      <c r="AE31" s="373">
        <v>36</v>
      </c>
      <c r="AF31" s="470">
        <v>36</v>
      </c>
      <c r="AG31" s="375">
        <f t="shared" si="4"/>
        <v>100</v>
      </c>
      <c r="AH31" s="475">
        <v>16823</v>
      </c>
      <c r="AI31" s="470">
        <v>16626</v>
      </c>
      <c r="AJ31" s="375">
        <f t="shared" si="14"/>
        <v>98.828984128871184</v>
      </c>
      <c r="AK31" s="475">
        <v>1900</v>
      </c>
      <c r="AL31" s="470">
        <v>1670</v>
      </c>
      <c r="AM31" s="375">
        <f t="shared" si="15"/>
        <v>87.89473684210526</v>
      </c>
      <c r="AN31" s="475">
        <v>2350</v>
      </c>
      <c r="AO31" s="470">
        <v>2312</v>
      </c>
      <c r="AP31" s="375">
        <f t="shared" si="16"/>
        <v>98.38297872340425</v>
      </c>
      <c r="AQ31" s="475">
        <v>6431</v>
      </c>
      <c r="AR31" s="470">
        <v>6431</v>
      </c>
      <c r="AS31" s="375">
        <f t="shared" si="17"/>
        <v>100</v>
      </c>
      <c r="AT31" s="475">
        <v>18183</v>
      </c>
      <c r="AU31" s="470">
        <v>18183</v>
      </c>
      <c r="AV31" s="375">
        <f t="shared" si="18"/>
        <v>100</v>
      </c>
      <c r="AW31" s="475">
        <v>2153</v>
      </c>
      <c r="AX31" s="470">
        <v>1987</v>
      </c>
      <c r="AY31" s="375">
        <f t="shared" si="19"/>
        <v>92.289828146771953</v>
      </c>
      <c r="AZ31" s="475">
        <v>20597</v>
      </c>
      <c r="BA31" s="470">
        <v>10205</v>
      </c>
      <c r="BB31" s="375">
        <f t="shared" si="20"/>
        <v>49.546050395688695</v>
      </c>
      <c r="BC31" s="550">
        <f t="shared" si="5"/>
        <v>68473</v>
      </c>
      <c r="BD31" s="548">
        <f t="shared" si="6"/>
        <v>57450</v>
      </c>
      <c r="BE31" s="549">
        <f t="shared" si="7"/>
        <v>83.901683875396145</v>
      </c>
      <c r="BF31" s="473">
        <v>36</v>
      </c>
      <c r="BG31" s="470">
        <v>36</v>
      </c>
      <c r="BH31" s="375">
        <f t="shared" si="8"/>
        <v>100</v>
      </c>
      <c r="BI31" s="475">
        <v>8700</v>
      </c>
      <c r="BJ31" s="470">
        <v>8618</v>
      </c>
      <c r="BK31" s="375">
        <f t="shared" si="21"/>
        <v>99.05747126436782</v>
      </c>
      <c r="BL31" s="483">
        <v>2992</v>
      </c>
      <c r="BM31" s="470">
        <v>2834</v>
      </c>
      <c r="BN31" s="474">
        <f t="shared" ref="BN31:BN33" si="32">BM31*100/BL31</f>
        <v>94.719251336898395</v>
      </c>
      <c r="BO31" s="475">
        <v>3352</v>
      </c>
      <c r="BP31" s="470">
        <v>3233</v>
      </c>
      <c r="BQ31" s="375">
        <f t="shared" si="23"/>
        <v>96.449880668257762</v>
      </c>
      <c r="BR31" s="483">
        <v>5501</v>
      </c>
      <c r="BS31" s="470">
        <v>5501</v>
      </c>
      <c r="BT31" s="474">
        <f t="shared" si="24"/>
        <v>100</v>
      </c>
      <c r="BU31" s="475">
        <v>76113</v>
      </c>
      <c r="BV31" s="470">
        <v>52638</v>
      </c>
      <c r="BW31" s="474">
        <f t="shared" si="9"/>
        <v>69.157699735918968</v>
      </c>
      <c r="BX31" s="475">
        <v>745</v>
      </c>
      <c r="BY31" s="470">
        <v>502</v>
      </c>
      <c r="BZ31" s="474">
        <v>67.382550335570471</v>
      </c>
      <c r="CA31" s="475">
        <v>11518</v>
      </c>
      <c r="CB31" s="470">
        <v>10407</v>
      </c>
      <c r="CC31" s="474">
        <v>90.354228164611911</v>
      </c>
      <c r="CD31" s="547">
        <f t="shared" si="10"/>
        <v>108957</v>
      </c>
      <c r="CE31" s="548">
        <f t="shared" si="11"/>
        <v>83769</v>
      </c>
      <c r="CF31" s="564">
        <f t="shared" si="12"/>
        <v>76.88262342024835</v>
      </c>
      <c r="CG31" s="167">
        <v>2500</v>
      </c>
      <c r="CH31" s="117">
        <v>5606</v>
      </c>
      <c r="CI31" s="117">
        <v>2864</v>
      </c>
      <c r="CJ31" s="117">
        <v>3411</v>
      </c>
      <c r="CK31" s="117">
        <v>4479</v>
      </c>
      <c r="CL31" s="117">
        <v>11779</v>
      </c>
      <c r="CM31" s="117">
        <v>661</v>
      </c>
      <c r="CN31" s="117">
        <v>9850</v>
      </c>
      <c r="CO31" s="307">
        <f t="shared" si="13"/>
        <v>41150</v>
      </c>
    </row>
    <row r="32" spans="1:93" ht="23.25">
      <c r="A32" s="268" t="s">
        <v>702</v>
      </c>
      <c r="B32" s="173"/>
      <c r="C32" s="566"/>
      <c r="D32" s="469"/>
      <c r="E32" s="462"/>
      <c r="F32" s="314"/>
      <c r="G32" s="514">
        <v>15602</v>
      </c>
      <c r="H32" s="469">
        <v>15602</v>
      </c>
      <c r="I32" s="317">
        <f t="shared" si="25"/>
        <v>100</v>
      </c>
      <c r="J32" s="463">
        <v>33</v>
      </c>
      <c r="K32" s="462">
        <v>33</v>
      </c>
      <c r="L32" s="375">
        <f t="shared" si="29"/>
        <v>100</v>
      </c>
      <c r="M32" s="463">
        <v>35</v>
      </c>
      <c r="N32" s="470">
        <v>31</v>
      </c>
      <c r="O32" s="375">
        <f t="shared" si="31"/>
        <v>88.571428571428569</v>
      </c>
      <c r="P32" s="475">
        <v>12586</v>
      </c>
      <c r="Q32" s="462">
        <v>12586</v>
      </c>
      <c r="R32" s="314">
        <f t="shared" si="26"/>
        <v>100</v>
      </c>
      <c r="S32" s="463"/>
      <c r="T32" s="470"/>
      <c r="U32" s="467"/>
      <c r="V32" s="463"/>
      <c r="W32" s="470">
        <v>0</v>
      </c>
      <c r="X32" s="314">
        <v>0</v>
      </c>
      <c r="Y32" s="463">
        <v>2500</v>
      </c>
      <c r="Z32" s="470">
        <v>15</v>
      </c>
      <c r="AA32" s="314">
        <f t="shared" si="28"/>
        <v>0.6</v>
      </c>
      <c r="AB32" s="547">
        <f t="shared" si="1"/>
        <v>30756</v>
      </c>
      <c r="AC32" s="548">
        <f t="shared" si="2"/>
        <v>28267</v>
      </c>
      <c r="AD32" s="549">
        <f t="shared" si="3"/>
        <v>91.907270126154245</v>
      </c>
      <c r="AE32" s="373"/>
      <c r="AF32" s="470"/>
      <c r="AG32" s="375"/>
      <c r="AH32" s="475"/>
      <c r="AI32" s="470"/>
      <c r="AJ32" s="375"/>
      <c r="AK32" s="475"/>
      <c r="AL32" s="470"/>
      <c r="AM32" s="375"/>
      <c r="AN32" s="475"/>
      <c r="AO32" s="470"/>
      <c r="AP32" s="375"/>
      <c r="AQ32" s="475"/>
      <c r="AR32" s="470"/>
      <c r="AS32" s="375"/>
      <c r="AT32" s="475">
        <v>4334</v>
      </c>
      <c r="AU32" s="470"/>
      <c r="AV32" s="375">
        <f t="shared" si="18"/>
        <v>0</v>
      </c>
      <c r="AW32" s="475"/>
      <c r="AX32" s="470"/>
      <c r="AY32" s="375"/>
      <c r="AZ32" s="475"/>
      <c r="BA32" s="470"/>
      <c r="BB32" s="375">
        <v>0</v>
      </c>
      <c r="BC32" s="550">
        <f t="shared" si="5"/>
        <v>4334</v>
      </c>
      <c r="BD32" s="548">
        <f t="shared" si="6"/>
        <v>0</v>
      </c>
      <c r="BE32" s="549">
        <f t="shared" si="7"/>
        <v>0</v>
      </c>
      <c r="BF32" s="473"/>
      <c r="BG32" s="470"/>
      <c r="BH32" s="375"/>
      <c r="BI32" s="475"/>
      <c r="BJ32" s="470"/>
      <c r="BK32" s="375"/>
      <c r="BL32" s="483"/>
      <c r="BM32" s="470"/>
      <c r="BN32" s="474"/>
      <c r="BO32" s="475"/>
      <c r="BP32" s="470"/>
      <c r="BQ32" s="375"/>
      <c r="BR32" s="483"/>
      <c r="BS32" s="470"/>
      <c r="BT32" s="474"/>
      <c r="BU32" s="475"/>
      <c r="BV32" s="470"/>
      <c r="BW32" s="474"/>
      <c r="BX32" s="475"/>
      <c r="BY32" s="470"/>
      <c r="BZ32" s="474"/>
      <c r="CA32" s="475"/>
      <c r="CB32" s="470"/>
      <c r="CC32" s="474"/>
      <c r="CD32" s="547">
        <f t="shared" si="10"/>
        <v>0</v>
      </c>
      <c r="CE32" s="548">
        <f t="shared" si="11"/>
        <v>0</v>
      </c>
      <c r="CF32" s="564" t="e">
        <f t="shared" si="12"/>
        <v>#DIV/0!</v>
      </c>
      <c r="CG32" s="167"/>
      <c r="CH32" s="117"/>
      <c r="CI32" s="117"/>
      <c r="CJ32" s="117"/>
      <c r="CK32" s="117"/>
      <c r="CL32" s="117"/>
      <c r="CM32" s="117"/>
      <c r="CN32" s="117"/>
      <c r="CO32" s="307">
        <f t="shared" si="13"/>
        <v>0</v>
      </c>
    </row>
    <row r="33" spans="1:93" ht="35.25" thickBot="1">
      <c r="A33" s="269" t="s">
        <v>537</v>
      </c>
      <c r="B33" s="567" t="s">
        <v>538</v>
      </c>
      <c r="C33" s="568" t="s">
        <v>437</v>
      </c>
      <c r="D33" s="491"/>
      <c r="E33" s="488"/>
      <c r="F33" s="314"/>
      <c r="G33" s="531"/>
      <c r="H33" s="493"/>
      <c r="I33" s="317"/>
      <c r="J33" s="495">
        <v>5</v>
      </c>
      <c r="K33" s="488">
        <v>5</v>
      </c>
      <c r="L33" s="375">
        <f t="shared" si="29"/>
        <v>100</v>
      </c>
      <c r="M33" s="489"/>
      <c r="N33" s="494"/>
      <c r="O33" s="375"/>
      <c r="P33" s="495">
        <v>500</v>
      </c>
      <c r="Q33" s="488">
        <v>137</v>
      </c>
      <c r="R33" s="314">
        <f t="shared" si="26"/>
        <v>27.4</v>
      </c>
      <c r="S33" s="489"/>
      <c r="T33" s="494"/>
      <c r="U33" s="467"/>
      <c r="V33" s="489">
        <v>115</v>
      </c>
      <c r="W33" s="494">
        <v>114</v>
      </c>
      <c r="X33" s="314">
        <f t="shared" si="30"/>
        <v>99.130434782608702</v>
      </c>
      <c r="Y33" s="489"/>
      <c r="Z33" s="494"/>
      <c r="AA33" s="314">
        <v>0</v>
      </c>
      <c r="AB33" s="547">
        <f t="shared" si="1"/>
        <v>620</v>
      </c>
      <c r="AC33" s="548">
        <f t="shared" si="2"/>
        <v>256</v>
      </c>
      <c r="AD33" s="549">
        <f t="shared" si="3"/>
        <v>41.29032258064516</v>
      </c>
      <c r="AE33" s="386"/>
      <c r="AF33" s="488"/>
      <c r="AG33" s="375"/>
      <c r="AH33" s="489">
        <v>168</v>
      </c>
      <c r="AI33" s="494">
        <v>168</v>
      </c>
      <c r="AJ33" s="375">
        <f t="shared" si="14"/>
        <v>100</v>
      </c>
      <c r="AK33" s="495">
        <v>61</v>
      </c>
      <c r="AL33" s="494">
        <v>11</v>
      </c>
      <c r="AM33" s="375">
        <f t="shared" si="15"/>
        <v>18.032786885245901</v>
      </c>
      <c r="AN33" s="495">
        <v>2</v>
      </c>
      <c r="AO33" s="494">
        <v>2</v>
      </c>
      <c r="AP33" s="375">
        <f t="shared" si="16"/>
        <v>100</v>
      </c>
      <c r="AQ33" s="495">
        <v>50</v>
      </c>
      <c r="AR33" s="494">
        <v>99</v>
      </c>
      <c r="AS33" s="375">
        <f t="shared" si="17"/>
        <v>198</v>
      </c>
      <c r="AT33" s="495">
        <v>118</v>
      </c>
      <c r="AU33" s="494">
        <v>118</v>
      </c>
      <c r="AV33" s="375">
        <f t="shared" si="18"/>
        <v>100</v>
      </c>
      <c r="AW33" s="495">
        <v>60</v>
      </c>
      <c r="AX33" s="494">
        <v>1</v>
      </c>
      <c r="AY33" s="375">
        <f t="shared" si="19"/>
        <v>1.6666666666666667</v>
      </c>
      <c r="AZ33" s="495">
        <v>172</v>
      </c>
      <c r="BA33" s="494">
        <v>97</v>
      </c>
      <c r="BB33" s="375">
        <f t="shared" si="20"/>
        <v>56.395348837209305</v>
      </c>
      <c r="BC33" s="550">
        <f t="shared" si="5"/>
        <v>631</v>
      </c>
      <c r="BD33" s="548">
        <f t="shared" si="6"/>
        <v>496</v>
      </c>
      <c r="BE33" s="549">
        <f t="shared" si="7"/>
        <v>78.605388272583198</v>
      </c>
      <c r="BF33" s="497"/>
      <c r="BG33" s="557"/>
      <c r="BH33" s="390"/>
      <c r="BI33" s="495">
        <v>1999</v>
      </c>
      <c r="BJ33" s="494">
        <v>392</v>
      </c>
      <c r="BK33" s="390">
        <f t="shared" si="21"/>
        <v>19.609804902451227</v>
      </c>
      <c r="BL33" s="493">
        <v>18</v>
      </c>
      <c r="BM33" s="494">
        <v>0</v>
      </c>
      <c r="BN33" s="498">
        <f t="shared" si="32"/>
        <v>0</v>
      </c>
      <c r="BO33" s="495">
        <v>1</v>
      </c>
      <c r="BP33" s="494">
        <v>0</v>
      </c>
      <c r="BQ33" s="390">
        <f t="shared" si="23"/>
        <v>0</v>
      </c>
      <c r="BR33" s="493">
        <v>111</v>
      </c>
      <c r="BS33" s="494">
        <v>111</v>
      </c>
      <c r="BT33" s="498">
        <f t="shared" si="24"/>
        <v>100</v>
      </c>
      <c r="BU33" s="495">
        <v>121</v>
      </c>
      <c r="BV33" s="494">
        <v>121</v>
      </c>
      <c r="BW33" s="498">
        <f t="shared" si="9"/>
        <v>100</v>
      </c>
      <c r="BX33" s="495">
        <v>80</v>
      </c>
      <c r="BY33" s="494">
        <v>72</v>
      </c>
      <c r="BZ33" s="498">
        <v>90</v>
      </c>
      <c r="CA33" s="495">
        <v>109</v>
      </c>
      <c r="CB33" s="494">
        <v>82</v>
      </c>
      <c r="CC33" s="498">
        <v>75.22935779816514</v>
      </c>
      <c r="CD33" s="547">
        <f t="shared" si="10"/>
        <v>2439</v>
      </c>
      <c r="CE33" s="548">
        <f t="shared" si="11"/>
        <v>778</v>
      </c>
      <c r="CF33" s="564">
        <f t="shared" si="12"/>
        <v>31.898318983189831</v>
      </c>
      <c r="CG33" s="562"/>
      <c r="CH33" s="118">
        <v>5825</v>
      </c>
      <c r="CI33" s="118">
        <v>27</v>
      </c>
      <c r="CJ33" s="118">
        <v>5</v>
      </c>
      <c r="CK33" s="118">
        <v>105</v>
      </c>
      <c r="CL33" s="118">
        <v>132</v>
      </c>
      <c r="CM33" s="118">
        <v>70</v>
      </c>
      <c r="CN33" s="118">
        <v>129</v>
      </c>
      <c r="CO33" s="307">
        <f t="shared" si="13"/>
        <v>6293</v>
      </c>
    </row>
  </sheetData>
  <mergeCells count="55">
    <mergeCell ref="AB8:AD8"/>
    <mergeCell ref="BU8:BW8"/>
    <mergeCell ref="BF8:BH8"/>
    <mergeCell ref="BI8:BK8"/>
    <mergeCell ref="BL8:BN8"/>
    <mergeCell ref="BO8:BQ8"/>
    <mergeCell ref="BR8:BT8"/>
    <mergeCell ref="DE6:DG6"/>
    <mergeCell ref="DH6:DP6"/>
    <mergeCell ref="CS6:CU6"/>
    <mergeCell ref="CP6:CR6"/>
    <mergeCell ref="D8:F8"/>
    <mergeCell ref="D7:AD7"/>
    <mergeCell ref="AE7:BE7"/>
    <mergeCell ref="BF7:CF7"/>
    <mergeCell ref="AH8:AJ8"/>
    <mergeCell ref="AK8:AM8"/>
    <mergeCell ref="AN8:AP8"/>
    <mergeCell ref="AQ8:AS8"/>
    <mergeCell ref="G8:I8"/>
    <mergeCell ref="J8:L8"/>
    <mergeCell ref="M8:O8"/>
    <mergeCell ref="P8:R8"/>
    <mergeCell ref="E2:AD2"/>
    <mergeCell ref="E4:AD4"/>
    <mergeCell ref="DN7:DP7"/>
    <mergeCell ref="EF7:EH7"/>
    <mergeCell ref="DQ7:DS7"/>
    <mergeCell ref="DT7:DV7"/>
    <mergeCell ref="DW7:DY7"/>
    <mergeCell ref="DZ7:EB7"/>
    <mergeCell ref="EC7:EE7"/>
    <mergeCell ref="DQ6:DY6"/>
    <mergeCell ref="DZ6:EH6"/>
    <mergeCell ref="DH7:DJ7"/>
    <mergeCell ref="DK7:DM7"/>
    <mergeCell ref="CV6:CX6"/>
    <mergeCell ref="CY6:DA6"/>
    <mergeCell ref="DB6:DD6"/>
    <mergeCell ref="C6:C9"/>
    <mergeCell ref="A6:A9"/>
    <mergeCell ref="B6:B9"/>
    <mergeCell ref="AO6:CO6"/>
    <mergeCell ref="BX8:BZ8"/>
    <mergeCell ref="CA8:CC8"/>
    <mergeCell ref="AZ8:BB8"/>
    <mergeCell ref="AW8:AY8"/>
    <mergeCell ref="AT8:AV8"/>
    <mergeCell ref="Y8:AA8"/>
    <mergeCell ref="V8:X8"/>
    <mergeCell ref="AE8:AG8"/>
    <mergeCell ref="BC8:BE8"/>
    <mergeCell ref="CG7:CO7"/>
    <mergeCell ref="CD8:CF8"/>
    <mergeCell ref="S8:U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sheetPr>
    <tabColor theme="6" tint="0.39997558519241921"/>
  </sheetPr>
  <dimension ref="A1:FJ45"/>
  <sheetViews>
    <sheetView workbookViewId="0">
      <pane xSplit="3" topLeftCell="BK1" activePane="topRight" state="frozen"/>
      <selection pane="topRight" activeCell="BR9" sqref="BR9:BY9"/>
    </sheetView>
  </sheetViews>
  <sheetFormatPr baseColWidth="10" defaultRowHeight="15"/>
  <cols>
    <col min="1" max="1" width="42" style="92" customWidth="1"/>
    <col min="2" max="2" width="43" style="92" customWidth="1"/>
    <col min="3" max="3" width="12.28515625" style="92" customWidth="1"/>
    <col min="4" max="26" width="7.140625" style="65" customWidth="1"/>
    <col min="27" max="27" width="7.140625" style="580" customWidth="1"/>
    <col min="28" max="78" width="7.140625" style="65" customWidth="1"/>
    <col min="79" max="166" width="11.42578125" style="58"/>
  </cols>
  <sheetData>
    <row r="1" spans="1:166" ht="15" customHeight="1"/>
    <row r="2" spans="1:166" ht="15.75">
      <c r="D2" s="867" t="s">
        <v>715</v>
      </c>
      <c r="E2" s="867"/>
      <c r="F2" s="867"/>
      <c r="G2" s="867"/>
      <c r="H2" s="867"/>
      <c r="I2" s="867"/>
      <c r="J2" s="867"/>
      <c r="K2" s="867"/>
      <c r="L2" s="867"/>
      <c r="M2" s="867"/>
      <c r="N2" s="867"/>
      <c r="O2" s="867"/>
      <c r="P2" s="280"/>
      <c r="Q2" s="280"/>
      <c r="R2" s="284"/>
      <c r="S2" s="280"/>
      <c r="T2" s="280"/>
      <c r="U2" s="284"/>
      <c r="V2" s="280"/>
      <c r="W2" s="280"/>
      <c r="X2" s="284"/>
      <c r="Y2" s="280"/>
      <c r="Z2" s="280"/>
      <c r="AA2" s="284"/>
      <c r="AB2" s="280"/>
      <c r="AC2" s="280"/>
      <c r="AD2" s="280"/>
      <c r="AE2" s="284"/>
      <c r="AF2" s="284"/>
      <c r="AG2" s="284"/>
      <c r="AH2" s="284"/>
      <c r="AI2" s="284"/>
      <c r="AJ2" s="284"/>
      <c r="AK2" s="284"/>
      <c r="AL2" s="284"/>
      <c r="AM2" s="284"/>
      <c r="AN2" s="280"/>
      <c r="AO2" s="280"/>
      <c r="AP2" s="280"/>
      <c r="AQ2" s="284"/>
      <c r="AR2" s="284"/>
      <c r="AS2" s="284"/>
      <c r="AT2" s="284"/>
      <c r="AU2" s="284"/>
      <c r="AV2" s="284"/>
      <c r="AW2" s="284"/>
      <c r="AX2" s="284"/>
      <c r="AY2" s="284"/>
      <c r="AZ2" s="284"/>
      <c r="BA2" s="284"/>
      <c r="BB2" s="284"/>
      <c r="BC2" s="284"/>
      <c r="BD2" s="284"/>
      <c r="BE2" s="284"/>
      <c r="BF2" s="284"/>
      <c r="BG2" s="280"/>
      <c r="BH2" s="280"/>
      <c r="BI2" s="284"/>
      <c r="BJ2" s="284"/>
      <c r="BK2" s="284"/>
      <c r="BL2" s="284"/>
      <c r="BM2" s="284"/>
      <c r="BN2" s="284"/>
      <c r="BO2" s="284"/>
      <c r="BP2" s="284"/>
      <c r="BQ2" s="284"/>
      <c r="BR2" s="280"/>
      <c r="BS2" s="280"/>
      <c r="BT2" s="280"/>
      <c r="BU2" s="280"/>
      <c r="BV2" s="280"/>
      <c r="BW2" s="280"/>
      <c r="BX2" s="280"/>
      <c r="BY2" s="280"/>
      <c r="BZ2" s="280"/>
    </row>
    <row r="3" spans="1:166" ht="6.75" customHeight="1"/>
    <row r="4" spans="1:166" ht="15" customHeight="1">
      <c r="D4" s="868" t="s">
        <v>737</v>
      </c>
      <c r="E4" s="868"/>
      <c r="F4" s="868"/>
      <c r="G4" s="868"/>
      <c r="H4" s="868"/>
      <c r="I4" s="868"/>
      <c r="J4" s="868"/>
      <c r="K4" s="868"/>
      <c r="L4" s="868"/>
      <c r="M4" s="868"/>
      <c r="N4" s="868"/>
      <c r="O4" s="868"/>
      <c r="P4" s="279"/>
      <c r="Q4" s="279"/>
      <c r="R4" s="283"/>
      <c r="S4" s="279"/>
      <c r="T4" s="279"/>
      <c r="U4" s="283"/>
      <c r="V4" s="279"/>
      <c r="W4" s="279"/>
      <c r="X4" s="283"/>
      <c r="Y4" s="279"/>
      <c r="Z4" s="279"/>
      <c r="AA4" s="283"/>
      <c r="AB4" s="279"/>
      <c r="AC4" s="279"/>
      <c r="AD4" s="279"/>
      <c r="AE4" s="283"/>
      <c r="AF4" s="283"/>
      <c r="AG4" s="283"/>
      <c r="AH4" s="283"/>
      <c r="AI4" s="283"/>
      <c r="AJ4" s="283"/>
      <c r="AK4" s="283"/>
      <c r="AL4" s="283"/>
      <c r="AM4" s="283"/>
      <c r="AN4" s="279"/>
      <c r="AO4" s="279"/>
      <c r="AP4" s="279"/>
      <c r="AQ4" s="283"/>
      <c r="AR4" s="283"/>
      <c r="AS4" s="283"/>
      <c r="AT4" s="283"/>
      <c r="AU4" s="283"/>
      <c r="AV4" s="283"/>
      <c r="AW4" s="283"/>
      <c r="AX4" s="283"/>
      <c r="AY4" s="283"/>
      <c r="AZ4" s="283"/>
      <c r="BA4" s="283"/>
      <c r="BB4" s="283"/>
      <c r="BC4" s="283"/>
      <c r="BD4" s="283"/>
      <c r="BE4" s="283"/>
      <c r="BF4" s="283"/>
      <c r="BG4" s="279"/>
      <c r="BH4" s="279"/>
      <c r="BI4" s="283"/>
      <c r="BJ4" s="283"/>
      <c r="BK4" s="283"/>
      <c r="BL4" s="283"/>
      <c r="BM4" s="283"/>
      <c r="BN4" s="283"/>
      <c r="BO4" s="283"/>
      <c r="BP4" s="283"/>
      <c r="BQ4" s="283"/>
      <c r="BR4" s="279"/>
      <c r="BS4" s="279"/>
      <c r="BT4" s="279"/>
      <c r="BU4" s="279"/>
      <c r="BV4" s="279"/>
      <c r="BW4" s="279"/>
      <c r="BX4" s="279"/>
      <c r="BY4" s="279"/>
      <c r="BZ4" s="279"/>
    </row>
    <row r="5" spans="1:166" ht="15.75" thickBot="1"/>
    <row r="6" spans="1:166" s="90" customFormat="1" ht="15.75" customHeight="1" thickBot="1">
      <c r="A6" s="759" t="s">
        <v>16</v>
      </c>
      <c r="B6" s="762" t="s">
        <v>17</v>
      </c>
      <c r="C6" s="765" t="s">
        <v>18</v>
      </c>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63"/>
      <c r="CA6" s="709" t="s">
        <v>320</v>
      </c>
      <c r="CB6" s="710"/>
      <c r="CC6" s="710"/>
      <c r="CD6" s="710" t="s">
        <v>20</v>
      </c>
      <c r="CE6" s="710"/>
      <c r="CF6" s="710"/>
      <c r="CG6" s="710">
        <v>2011</v>
      </c>
      <c r="CH6" s="710"/>
      <c r="CI6" s="710"/>
      <c r="CJ6" s="710">
        <v>2012</v>
      </c>
      <c r="CK6" s="710"/>
      <c r="CL6" s="710"/>
      <c r="CM6" s="710">
        <v>2013</v>
      </c>
      <c r="CN6" s="710">
        <v>2013</v>
      </c>
      <c r="CO6" s="710"/>
      <c r="CP6" s="710">
        <v>2014</v>
      </c>
      <c r="CQ6" s="710"/>
      <c r="CR6" s="710"/>
      <c r="CS6" s="710">
        <v>2015</v>
      </c>
      <c r="CT6" s="710"/>
      <c r="CU6" s="710"/>
      <c r="CV6" s="710"/>
      <c r="CW6" s="710"/>
      <c r="CX6" s="710"/>
      <c r="CY6" s="710"/>
      <c r="CZ6" s="710"/>
      <c r="DA6" s="710"/>
      <c r="DB6" s="710">
        <v>2016</v>
      </c>
      <c r="DC6" s="710"/>
      <c r="DD6" s="710"/>
      <c r="DE6" s="710"/>
      <c r="DF6" s="710"/>
      <c r="DG6" s="710"/>
      <c r="DH6" s="710"/>
      <c r="DI6" s="710"/>
      <c r="DJ6" s="710"/>
      <c r="DK6" s="710">
        <v>2017</v>
      </c>
      <c r="DL6" s="710"/>
      <c r="DM6" s="710"/>
      <c r="DN6" s="710"/>
      <c r="DO6" s="710"/>
      <c r="DP6" s="710"/>
      <c r="DQ6" s="710"/>
      <c r="DR6" s="710"/>
      <c r="DS6" s="711"/>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row>
    <row r="7" spans="1:166" s="90" customFormat="1" ht="15.75" thickBot="1">
      <c r="A7" s="864"/>
      <c r="B7" s="865"/>
      <c r="C7" s="866"/>
      <c r="D7" s="852">
        <v>2011</v>
      </c>
      <c r="E7" s="853"/>
      <c r="F7" s="853"/>
      <c r="G7" s="853"/>
      <c r="H7" s="853"/>
      <c r="I7" s="853"/>
      <c r="J7" s="853"/>
      <c r="K7" s="856"/>
      <c r="L7" s="856"/>
      <c r="M7" s="856"/>
      <c r="N7" s="856"/>
      <c r="O7" s="856"/>
      <c r="P7" s="852">
        <v>2012</v>
      </c>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4"/>
      <c r="AQ7" s="852">
        <v>2013</v>
      </c>
      <c r="AR7" s="853"/>
      <c r="AS7" s="853"/>
      <c r="AT7" s="853"/>
      <c r="AU7" s="853"/>
      <c r="AV7" s="853"/>
      <c r="AW7" s="853"/>
      <c r="AX7" s="853"/>
      <c r="AY7" s="853"/>
      <c r="AZ7" s="853"/>
      <c r="BA7" s="853"/>
      <c r="BB7" s="853"/>
      <c r="BC7" s="853"/>
      <c r="BD7" s="853"/>
      <c r="BE7" s="853"/>
      <c r="BF7" s="853"/>
      <c r="BG7" s="853"/>
      <c r="BH7" s="853"/>
      <c r="BI7" s="853"/>
      <c r="BJ7" s="853"/>
      <c r="BK7" s="853"/>
      <c r="BL7" s="853"/>
      <c r="BM7" s="853"/>
      <c r="BN7" s="853"/>
      <c r="BO7" s="853"/>
      <c r="BP7" s="853"/>
      <c r="BQ7" s="854"/>
      <c r="BR7" s="857">
        <v>2014</v>
      </c>
      <c r="BS7" s="858"/>
      <c r="BT7" s="858"/>
      <c r="BU7" s="858"/>
      <c r="BV7" s="858"/>
      <c r="BW7" s="858"/>
      <c r="BX7" s="858"/>
      <c r="BY7" s="858"/>
      <c r="BZ7" s="859"/>
      <c r="CA7" s="203">
        <v>2015</v>
      </c>
      <c r="CB7" s="129">
        <v>2016</v>
      </c>
      <c r="CC7" s="129">
        <v>2017</v>
      </c>
      <c r="CD7" s="129">
        <v>2015</v>
      </c>
      <c r="CE7" s="129">
        <v>2016</v>
      </c>
      <c r="CF7" s="129">
        <v>2017</v>
      </c>
      <c r="CG7" s="129" t="s">
        <v>171</v>
      </c>
      <c r="CH7" s="129" t="s">
        <v>174</v>
      </c>
      <c r="CI7" s="129" t="s">
        <v>173</v>
      </c>
      <c r="CJ7" s="129" t="s">
        <v>171</v>
      </c>
      <c r="CK7" s="129" t="s">
        <v>174</v>
      </c>
      <c r="CL7" s="129" t="s">
        <v>173</v>
      </c>
      <c r="CM7" s="129" t="s">
        <v>171</v>
      </c>
      <c r="CN7" s="129" t="s">
        <v>174</v>
      </c>
      <c r="CO7" s="129" t="s">
        <v>173</v>
      </c>
      <c r="CP7" s="129" t="s">
        <v>171</v>
      </c>
      <c r="CQ7" s="129" t="s">
        <v>174</v>
      </c>
      <c r="CR7" s="129" t="s">
        <v>173</v>
      </c>
      <c r="CS7" s="713" t="s">
        <v>171</v>
      </c>
      <c r="CT7" s="713"/>
      <c r="CU7" s="713"/>
      <c r="CV7" s="713" t="s">
        <v>172</v>
      </c>
      <c r="CW7" s="713"/>
      <c r="CX7" s="713"/>
      <c r="CY7" s="713" t="s">
        <v>173</v>
      </c>
      <c r="CZ7" s="713"/>
      <c r="DA7" s="713"/>
      <c r="DB7" s="713" t="s">
        <v>171</v>
      </c>
      <c r="DC7" s="713"/>
      <c r="DD7" s="713"/>
      <c r="DE7" s="713" t="s">
        <v>174</v>
      </c>
      <c r="DF7" s="713"/>
      <c r="DG7" s="713"/>
      <c r="DH7" s="713" t="s">
        <v>172</v>
      </c>
      <c r="DI7" s="713"/>
      <c r="DJ7" s="713"/>
      <c r="DK7" s="713" t="s">
        <v>171</v>
      </c>
      <c r="DL7" s="713"/>
      <c r="DM7" s="713"/>
      <c r="DN7" s="713" t="s">
        <v>174</v>
      </c>
      <c r="DO7" s="713"/>
      <c r="DP7" s="713"/>
      <c r="DQ7" s="713" t="s">
        <v>172</v>
      </c>
      <c r="DR7" s="713"/>
      <c r="DS7" s="716"/>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row>
    <row r="8" spans="1:166" s="90" customFormat="1" ht="34.5" customHeight="1" thickBot="1">
      <c r="A8" s="761"/>
      <c r="B8" s="764"/>
      <c r="C8" s="767"/>
      <c r="D8" s="635" t="s">
        <v>690</v>
      </c>
      <c r="E8" s="636" t="s">
        <v>691</v>
      </c>
      <c r="F8" s="636" t="s">
        <v>692</v>
      </c>
      <c r="G8" s="636" t="s">
        <v>693</v>
      </c>
      <c r="H8" s="636" t="s">
        <v>694</v>
      </c>
      <c r="I8" s="636" t="s">
        <v>695</v>
      </c>
      <c r="J8" s="688" t="s">
        <v>696</v>
      </c>
      <c r="K8" s="782" t="s">
        <v>697</v>
      </c>
      <c r="L8" s="784"/>
      <c r="M8" s="850"/>
      <c r="N8" s="851" t="s">
        <v>698</v>
      </c>
      <c r="O8" s="851"/>
      <c r="P8" s="729" t="s">
        <v>690</v>
      </c>
      <c r="Q8" s="729"/>
      <c r="R8" s="730"/>
      <c r="S8" s="725" t="s">
        <v>691</v>
      </c>
      <c r="T8" s="726"/>
      <c r="U8" s="727"/>
      <c r="V8" s="778" t="s">
        <v>692</v>
      </c>
      <c r="W8" s="772"/>
      <c r="X8" s="737"/>
      <c r="Y8" s="778" t="s">
        <v>693</v>
      </c>
      <c r="Z8" s="772"/>
      <c r="AA8" s="737"/>
      <c r="AB8" s="778" t="s">
        <v>694</v>
      </c>
      <c r="AC8" s="772"/>
      <c r="AD8" s="737"/>
      <c r="AE8" s="778" t="s">
        <v>756</v>
      </c>
      <c r="AF8" s="772"/>
      <c r="AG8" s="737"/>
      <c r="AH8" s="778" t="s">
        <v>755</v>
      </c>
      <c r="AI8" s="772"/>
      <c r="AJ8" s="737"/>
      <c r="AK8" s="778" t="s">
        <v>757</v>
      </c>
      <c r="AL8" s="772"/>
      <c r="AM8" s="737"/>
      <c r="AN8" s="769" t="s">
        <v>698</v>
      </c>
      <c r="AO8" s="770"/>
      <c r="AP8" s="789"/>
      <c r="AQ8" s="860" t="s">
        <v>690</v>
      </c>
      <c r="AR8" s="861"/>
      <c r="AS8" s="862"/>
      <c r="AT8" s="855" t="s">
        <v>691</v>
      </c>
      <c r="AU8" s="856"/>
      <c r="AV8" s="863"/>
      <c r="AW8" s="855" t="s">
        <v>692</v>
      </c>
      <c r="AX8" s="856"/>
      <c r="AY8" s="863"/>
      <c r="AZ8" s="855" t="s">
        <v>693</v>
      </c>
      <c r="BA8" s="856"/>
      <c r="BB8" s="863"/>
      <c r="BC8" s="855" t="s">
        <v>694</v>
      </c>
      <c r="BD8" s="856"/>
      <c r="BE8" s="863"/>
      <c r="BF8" s="855" t="s">
        <v>695</v>
      </c>
      <c r="BG8" s="856"/>
      <c r="BH8" s="856"/>
      <c r="BI8" s="855" t="s">
        <v>746</v>
      </c>
      <c r="BJ8" s="856"/>
      <c r="BK8" s="856"/>
      <c r="BL8" s="855" t="s">
        <v>747</v>
      </c>
      <c r="BM8" s="856"/>
      <c r="BN8" s="856"/>
      <c r="BO8" s="738" t="s">
        <v>698</v>
      </c>
      <c r="BP8" s="739"/>
      <c r="BQ8" s="774"/>
      <c r="BR8" s="586" t="s">
        <v>690</v>
      </c>
      <c r="BS8" s="175" t="s">
        <v>691</v>
      </c>
      <c r="BT8" s="168" t="s">
        <v>692</v>
      </c>
      <c r="BU8" s="168" t="s">
        <v>693</v>
      </c>
      <c r="BV8" s="168" t="s">
        <v>694</v>
      </c>
      <c r="BW8" s="168" t="s">
        <v>695</v>
      </c>
      <c r="BX8" s="168" t="s">
        <v>696</v>
      </c>
      <c r="BY8" s="168" t="s">
        <v>697</v>
      </c>
      <c r="BZ8" s="179" t="s">
        <v>698</v>
      </c>
      <c r="CA8" s="204"/>
      <c r="CB8" s="76"/>
      <c r="CC8" s="76"/>
      <c r="CD8" s="76"/>
      <c r="CE8" s="76"/>
      <c r="CF8" s="76"/>
      <c r="CG8" s="76"/>
      <c r="CH8" s="76" t="s">
        <v>172</v>
      </c>
      <c r="CI8" s="76"/>
      <c r="CJ8" s="76"/>
      <c r="CK8" s="76" t="s">
        <v>172</v>
      </c>
      <c r="CL8" s="76"/>
      <c r="CM8" s="76"/>
      <c r="CN8" s="76" t="s">
        <v>172</v>
      </c>
      <c r="CO8" s="76"/>
      <c r="CP8" s="76"/>
      <c r="CQ8" s="76" t="s">
        <v>172</v>
      </c>
      <c r="CR8" s="76"/>
      <c r="CS8" s="76" t="s">
        <v>321</v>
      </c>
      <c r="CT8" s="76" t="s">
        <v>321</v>
      </c>
      <c r="CU8" s="76" t="s">
        <v>321</v>
      </c>
      <c r="CV8" s="76" t="s">
        <v>321</v>
      </c>
      <c r="CW8" s="76" t="s">
        <v>321</v>
      </c>
      <c r="CX8" s="76" t="s">
        <v>321</v>
      </c>
      <c r="CY8" s="76" t="s">
        <v>321</v>
      </c>
      <c r="CZ8" s="76" t="s">
        <v>321</v>
      </c>
      <c r="DA8" s="76" t="s">
        <v>321</v>
      </c>
      <c r="DB8" s="76" t="s">
        <v>321</v>
      </c>
      <c r="DC8" s="76" t="s">
        <v>321</v>
      </c>
      <c r="DD8" s="76" t="s">
        <v>321</v>
      </c>
      <c r="DE8" s="76" t="s">
        <v>321</v>
      </c>
      <c r="DF8" s="76" t="s">
        <v>321</v>
      </c>
      <c r="DG8" s="76" t="s">
        <v>321</v>
      </c>
      <c r="DH8" s="76" t="s">
        <v>321</v>
      </c>
      <c r="DI8" s="76" t="s">
        <v>321</v>
      </c>
      <c r="DJ8" s="76" t="s">
        <v>321</v>
      </c>
      <c r="DK8" s="76" t="s">
        <v>322</v>
      </c>
      <c r="DL8" s="76" t="s">
        <v>322</v>
      </c>
      <c r="DM8" s="76" t="s">
        <v>322</v>
      </c>
      <c r="DN8" s="76" t="s">
        <v>322</v>
      </c>
      <c r="DO8" s="76" t="s">
        <v>322</v>
      </c>
      <c r="DP8" s="76" t="s">
        <v>322</v>
      </c>
      <c r="DQ8" s="76" t="s">
        <v>322</v>
      </c>
      <c r="DR8" s="76" t="s">
        <v>322</v>
      </c>
      <c r="DS8" s="77" t="s">
        <v>322</v>
      </c>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row>
    <row r="9" spans="1:166" s="90" customFormat="1">
      <c r="A9" s="264"/>
      <c r="B9" s="264"/>
      <c r="C9" s="264"/>
      <c r="D9" s="281" t="s">
        <v>740</v>
      </c>
      <c r="E9" s="281" t="s">
        <v>740</v>
      </c>
      <c r="F9" s="281" t="s">
        <v>740</v>
      </c>
      <c r="G9" s="281" t="s">
        <v>740</v>
      </c>
      <c r="H9" s="281" t="s">
        <v>740</v>
      </c>
      <c r="I9" s="281" t="s">
        <v>740</v>
      </c>
      <c r="J9" s="282" t="s">
        <v>740</v>
      </c>
      <c r="K9" s="287" t="s">
        <v>739</v>
      </c>
      <c r="L9" s="559" t="s">
        <v>740</v>
      </c>
      <c r="M9" s="684" t="s">
        <v>741</v>
      </c>
      <c r="N9" s="694" t="s">
        <v>739</v>
      </c>
      <c r="O9" s="695" t="s">
        <v>740</v>
      </c>
      <c r="P9" s="454" t="s">
        <v>739</v>
      </c>
      <c r="Q9" s="399" t="s">
        <v>740</v>
      </c>
      <c r="R9" s="397" t="s">
        <v>741</v>
      </c>
      <c r="S9" s="398" t="s">
        <v>739</v>
      </c>
      <c r="T9" s="399" t="s">
        <v>740</v>
      </c>
      <c r="U9" s="397" t="s">
        <v>741</v>
      </c>
      <c r="V9" s="398" t="s">
        <v>739</v>
      </c>
      <c r="W9" s="399" t="s">
        <v>740</v>
      </c>
      <c r="X9" s="397" t="s">
        <v>741</v>
      </c>
      <c r="Y9" s="398" t="s">
        <v>739</v>
      </c>
      <c r="Z9" s="399" t="s">
        <v>740</v>
      </c>
      <c r="AA9" s="310" t="s">
        <v>741</v>
      </c>
      <c r="AB9" s="398" t="s">
        <v>739</v>
      </c>
      <c r="AC9" s="637" t="s">
        <v>740</v>
      </c>
      <c r="AD9" s="310" t="s">
        <v>741</v>
      </c>
      <c r="AE9" s="398" t="s">
        <v>739</v>
      </c>
      <c r="AF9" s="637" t="s">
        <v>740</v>
      </c>
      <c r="AG9" s="310" t="s">
        <v>741</v>
      </c>
      <c r="AH9" s="398" t="s">
        <v>739</v>
      </c>
      <c r="AI9" s="637" t="s">
        <v>740</v>
      </c>
      <c r="AJ9" s="310" t="s">
        <v>741</v>
      </c>
      <c r="AK9" s="398" t="s">
        <v>739</v>
      </c>
      <c r="AL9" s="637" t="s">
        <v>740</v>
      </c>
      <c r="AM9" s="310" t="s">
        <v>741</v>
      </c>
      <c r="AN9" s="638" t="s">
        <v>739</v>
      </c>
      <c r="AO9" s="460" t="s">
        <v>740</v>
      </c>
      <c r="AP9" s="461" t="s">
        <v>741</v>
      </c>
      <c r="AQ9" s="344" t="s">
        <v>739</v>
      </c>
      <c r="AR9" s="345" t="s">
        <v>740</v>
      </c>
      <c r="AS9" s="310" t="s">
        <v>741</v>
      </c>
      <c r="AT9" s="344" t="s">
        <v>739</v>
      </c>
      <c r="AU9" s="345" t="s">
        <v>740</v>
      </c>
      <c r="AV9" s="310" t="s">
        <v>741</v>
      </c>
      <c r="AW9" s="344" t="s">
        <v>739</v>
      </c>
      <c r="AX9" s="345" t="s">
        <v>740</v>
      </c>
      <c r="AY9" s="310" t="s">
        <v>741</v>
      </c>
      <c r="AZ9" s="344" t="s">
        <v>739</v>
      </c>
      <c r="BA9" s="345" t="s">
        <v>740</v>
      </c>
      <c r="BB9" s="310" t="s">
        <v>741</v>
      </c>
      <c r="BC9" s="344" t="s">
        <v>739</v>
      </c>
      <c r="BD9" s="345" t="s">
        <v>740</v>
      </c>
      <c r="BE9" s="310" t="s">
        <v>741</v>
      </c>
      <c r="BF9" s="344" t="s">
        <v>739</v>
      </c>
      <c r="BG9" s="345" t="s">
        <v>740</v>
      </c>
      <c r="BH9" s="512" t="s">
        <v>741</v>
      </c>
      <c r="BI9" s="344" t="s">
        <v>739</v>
      </c>
      <c r="BJ9" s="345" t="s">
        <v>740</v>
      </c>
      <c r="BK9" s="512" t="s">
        <v>741</v>
      </c>
      <c r="BL9" s="344" t="s">
        <v>739</v>
      </c>
      <c r="BM9" s="345" t="s">
        <v>740</v>
      </c>
      <c r="BN9" s="512" t="s">
        <v>741</v>
      </c>
      <c r="BO9" s="338" t="s">
        <v>739</v>
      </c>
      <c r="BP9" s="339" t="s">
        <v>740</v>
      </c>
      <c r="BQ9" s="340" t="s">
        <v>741</v>
      </c>
      <c r="BR9" s="937" t="s">
        <v>739</v>
      </c>
      <c r="BS9" s="937" t="s">
        <v>739</v>
      </c>
      <c r="BT9" s="937" t="s">
        <v>739</v>
      </c>
      <c r="BU9" s="937" t="s">
        <v>739</v>
      </c>
      <c r="BV9" s="937" t="s">
        <v>739</v>
      </c>
      <c r="BW9" s="937" t="s">
        <v>739</v>
      </c>
      <c r="BX9" s="937" t="s">
        <v>739</v>
      </c>
      <c r="BY9" s="937" t="s">
        <v>739</v>
      </c>
      <c r="BZ9" s="179"/>
      <c r="CA9" s="26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row>
    <row r="10" spans="1:166" ht="15" customHeight="1">
      <c r="A10" s="100" t="s">
        <v>323</v>
      </c>
      <c r="B10" s="100" t="s">
        <v>539</v>
      </c>
      <c r="C10" s="574" t="s">
        <v>360</v>
      </c>
      <c r="D10" s="177"/>
      <c r="E10" s="176"/>
      <c r="F10" s="271"/>
      <c r="G10" s="176"/>
      <c r="H10" s="176"/>
      <c r="I10" s="176"/>
      <c r="J10" s="685"/>
      <c r="K10" s="182">
        <v>4</v>
      </c>
      <c r="L10" s="176">
        <v>4</v>
      </c>
      <c r="M10" s="689">
        <f>+L10*100/K10</f>
        <v>100</v>
      </c>
      <c r="N10" s="693">
        <f>+K10</f>
        <v>4</v>
      </c>
      <c r="O10" s="581">
        <f>+D10+I10+L10</f>
        <v>4</v>
      </c>
      <c r="P10" s="690">
        <v>3</v>
      </c>
      <c r="Q10" s="169">
        <v>3</v>
      </c>
      <c r="R10" s="648">
        <f>+Q10*100/P10</f>
        <v>100</v>
      </c>
      <c r="S10" s="169"/>
      <c r="T10" s="113"/>
      <c r="U10" s="302"/>
      <c r="V10" s="160"/>
      <c r="W10" s="113"/>
      <c r="X10" s="302"/>
      <c r="Y10" s="160"/>
      <c r="Z10" s="113"/>
      <c r="AA10" s="302"/>
      <c r="AB10" s="160"/>
      <c r="AC10" s="266"/>
      <c r="AD10" s="645"/>
      <c r="AE10" s="160">
        <v>36</v>
      </c>
      <c r="AF10" s="266"/>
      <c r="AG10" s="645"/>
      <c r="AH10" s="160">
        <v>6</v>
      </c>
      <c r="AI10" s="266"/>
      <c r="AJ10" s="645"/>
      <c r="AK10" s="160">
        <v>12</v>
      </c>
      <c r="AL10" s="266"/>
      <c r="AM10" s="645"/>
      <c r="AN10" s="639">
        <f>+P10+S10+V10+Y10+AB10+AE10+AH10+AK10</f>
        <v>57</v>
      </c>
      <c r="AO10" s="581">
        <f>+Q10+T10+W10+Z10+AC10+AF10+AI10+AL10</f>
        <v>3</v>
      </c>
      <c r="AP10" s="650">
        <f>+AO10*100/AN10</f>
        <v>5.2631578947368425</v>
      </c>
      <c r="AQ10" s="651">
        <v>14</v>
      </c>
      <c r="AR10" s="470">
        <v>10</v>
      </c>
      <c r="AS10" s="375">
        <f>AR10*100/AQ10</f>
        <v>71.428571428571431</v>
      </c>
      <c r="AT10" s="475">
        <v>18</v>
      </c>
      <c r="AU10" s="470">
        <v>11</v>
      </c>
      <c r="AV10" s="375">
        <f>AU10*100/AT10</f>
        <v>61.111111111111114</v>
      </c>
      <c r="AW10" s="475">
        <v>14</v>
      </c>
      <c r="AX10" s="462">
        <v>14</v>
      </c>
      <c r="AY10" s="314">
        <f>AX10*100/AW10</f>
        <v>100</v>
      </c>
      <c r="AZ10" s="463"/>
      <c r="BA10" s="462"/>
      <c r="BB10" s="314"/>
      <c r="BC10" s="463">
        <v>2305</v>
      </c>
      <c r="BD10" s="462">
        <v>2305</v>
      </c>
      <c r="BE10" s="314">
        <f>+BD10*100/BC10</f>
        <v>100</v>
      </c>
      <c r="BF10" s="463">
        <v>18</v>
      </c>
      <c r="BG10" s="462"/>
      <c r="BH10" s="467"/>
      <c r="BI10" s="463">
        <v>14</v>
      </c>
      <c r="BJ10" s="462">
        <v>12</v>
      </c>
      <c r="BK10" s="467">
        <f>+BJ10*100/BI10</f>
        <v>85.714285714285708</v>
      </c>
      <c r="BL10" s="463">
        <v>32</v>
      </c>
      <c r="BM10" s="462">
        <v>28</v>
      </c>
      <c r="BN10" s="467">
        <f>+BM10*100/BL10</f>
        <v>87.5</v>
      </c>
      <c r="BO10" s="653">
        <f>+AQ10+AT10+AW10+AZ10+BC10+BF10</f>
        <v>2369</v>
      </c>
      <c r="BP10" s="654">
        <f>+AR10+AU10+AX10+BA10+BD10+BG10</f>
        <v>2340</v>
      </c>
      <c r="BQ10" s="482">
        <f>+BP10*100/BO10</f>
        <v>98.775854791051074</v>
      </c>
      <c r="BR10" s="167">
        <v>0</v>
      </c>
      <c r="BS10" s="117">
        <v>0</v>
      </c>
      <c r="BT10" s="113"/>
      <c r="BU10" s="113"/>
      <c r="BV10" s="113">
        <v>19</v>
      </c>
      <c r="BW10" s="113"/>
      <c r="BX10" s="113">
        <v>18</v>
      </c>
      <c r="BY10" s="113"/>
      <c r="BZ10" s="188">
        <f>SUM(BR10:BY10)</f>
        <v>37</v>
      </c>
    </row>
    <row r="11" spans="1:166" ht="15" customHeight="1">
      <c r="A11" s="99" t="s">
        <v>323</v>
      </c>
      <c r="B11" s="99" t="s">
        <v>540</v>
      </c>
      <c r="C11" s="191" t="s">
        <v>361</v>
      </c>
      <c r="D11" s="177"/>
      <c r="E11" s="176"/>
      <c r="F11" s="271"/>
      <c r="G11" s="176"/>
      <c r="H11" s="176"/>
      <c r="I11" s="176"/>
      <c r="J11" s="685"/>
      <c r="K11" s="182"/>
      <c r="L11" s="176"/>
      <c r="M11" s="689" t="e">
        <f t="shared" ref="M11:M45" si="0">+L11*100/K11</f>
        <v>#DIV/0!</v>
      </c>
      <c r="N11" s="693">
        <f t="shared" ref="N11:N45" si="1">+K11</f>
        <v>0</v>
      </c>
      <c r="O11" s="581">
        <f t="shared" ref="O11:O45" si="2">+D11+I11+L11</f>
        <v>0</v>
      </c>
      <c r="P11" s="691"/>
      <c r="Q11" s="149"/>
      <c r="R11" s="648"/>
      <c r="S11" s="150">
        <v>89</v>
      </c>
      <c r="T11" s="149">
        <v>89</v>
      </c>
      <c r="U11" s="296">
        <f>+T11*100/S11</f>
        <v>100</v>
      </c>
      <c r="V11" s="150"/>
      <c r="W11" s="116"/>
      <c r="X11" s="302"/>
      <c r="Y11" s="146"/>
      <c r="Z11" s="116"/>
      <c r="AA11" s="302"/>
      <c r="AB11" s="146"/>
      <c r="AC11" s="149">
        <v>0</v>
      </c>
      <c r="AD11" s="645"/>
      <c r="AE11" s="146"/>
      <c r="AF11" s="149"/>
      <c r="AG11" s="645"/>
      <c r="AH11" s="146">
        <v>4</v>
      </c>
      <c r="AI11" s="149"/>
      <c r="AJ11" s="645"/>
      <c r="AK11" s="146"/>
      <c r="AL11" s="149"/>
      <c r="AM11" s="645"/>
      <c r="AN11" s="639">
        <f t="shared" ref="AN11:AN45" si="3">+P11+S11+V11+Y11+AB11+AE11+AH11+AK11</f>
        <v>93</v>
      </c>
      <c r="AO11" s="581">
        <f t="shared" ref="AO11:AO45" si="4">+Q11+T11+W11+Z11+AC11+AF11+AI11+AL11</f>
        <v>89</v>
      </c>
      <c r="AP11" s="650">
        <f t="shared" ref="AP11:AP45" si="5">+AO11*100/AN11</f>
        <v>95.6989247311828</v>
      </c>
      <c r="AQ11" s="651">
        <v>2</v>
      </c>
      <c r="AR11" s="470">
        <v>1</v>
      </c>
      <c r="AS11" s="375">
        <f t="shared" ref="AS11:AS34" si="6">AR11*100/AQ11</f>
        <v>50</v>
      </c>
      <c r="AT11" s="475"/>
      <c r="AU11" s="462"/>
      <c r="AV11" s="375"/>
      <c r="AW11" s="475"/>
      <c r="AX11" s="462"/>
      <c r="AY11" s="314"/>
      <c r="AZ11" s="463"/>
      <c r="BA11" s="462"/>
      <c r="BB11" s="314"/>
      <c r="BC11" s="463"/>
      <c r="BD11" s="462"/>
      <c r="BE11" s="314"/>
      <c r="BF11" s="463">
        <v>1</v>
      </c>
      <c r="BG11" s="462"/>
      <c r="BH11" s="467"/>
      <c r="BI11" s="463">
        <v>2</v>
      </c>
      <c r="BJ11" s="462">
        <v>2</v>
      </c>
      <c r="BK11" s="467">
        <f>+BJ11*100/BI11</f>
        <v>100</v>
      </c>
      <c r="BL11" s="463">
        <v>1</v>
      </c>
      <c r="BM11" s="462">
        <v>1</v>
      </c>
      <c r="BN11" s="467">
        <f>+BM11*100/BL11</f>
        <v>100</v>
      </c>
      <c r="BO11" s="653">
        <f t="shared" ref="BO11:BO45" si="7">+AQ11+AT11+AW11+AZ11+BC11+BF11</f>
        <v>3</v>
      </c>
      <c r="BP11" s="654">
        <f t="shared" ref="BP11:BP45" si="8">+AR11+AU11+AX11+BA11+BD11+BG11</f>
        <v>1</v>
      </c>
      <c r="BQ11" s="482">
        <f t="shared" ref="BQ11:BQ45" si="9">+BP11*100/BO11</f>
        <v>33.333333333333336</v>
      </c>
      <c r="BR11" s="167">
        <v>0</v>
      </c>
      <c r="BS11" s="113"/>
      <c r="BT11" s="113"/>
      <c r="BU11" s="113"/>
      <c r="BV11" s="113"/>
      <c r="BW11" s="113"/>
      <c r="BX11" s="113">
        <v>2</v>
      </c>
      <c r="BY11" s="113"/>
      <c r="BZ11" s="188">
        <f t="shared" ref="BZ11:BZ44" si="10">SUM(BR11:BY11)</f>
        <v>2</v>
      </c>
    </row>
    <row r="12" spans="1:166" ht="49.5" customHeight="1">
      <c r="A12" s="99" t="s">
        <v>541</v>
      </c>
      <c r="B12" s="99" t="s">
        <v>542</v>
      </c>
      <c r="C12" s="191" t="s">
        <v>377</v>
      </c>
      <c r="D12" s="177"/>
      <c r="E12" s="176"/>
      <c r="F12" s="271"/>
      <c r="G12" s="176"/>
      <c r="H12" s="177"/>
      <c r="I12" s="176"/>
      <c r="J12" s="686"/>
      <c r="K12" s="180"/>
      <c r="L12" s="177"/>
      <c r="M12" s="689" t="e">
        <f t="shared" si="0"/>
        <v>#DIV/0!</v>
      </c>
      <c r="N12" s="693">
        <f t="shared" si="1"/>
        <v>0</v>
      </c>
      <c r="O12" s="581">
        <f t="shared" si="2"/>
        <v>0</v>
      </c>
      <c r="P12" s="691">
        <v>2998</v>
      </c>
      <c r="Q12" s="149">
        <v>2988</v>
      </c>
      <c r="R12" s="648">
        <f t="shared" ref="R12:R33" si="11">+Q12*100/P12</f>
        <v>99.666444296197469</v>
      </c>
      <c r="S12" s="150">
        <v>6748</v>
      </c>
      <c r="T12" s="149">
        <v>6747</v>
      </c>
      <c r="U12" s="296">
        <f>+T12*100/S12</f>
        <v>99.985180794309429</v>
      </c>
      <c r="V12" s="150">
        <v>2000</v>
      </c>
      <c r="W12" s="149">
        <v>1502</v>
      </c>
      <c r="X12" s="296">
        <f>+W12*100/V12</f>
        <v>75.099999999999994</v>
      </c>
      <c r="Y12" s="150">
        <v>510</v>
      </c>
      <c r="Z12" s="149">
        <v>489</v>
      </c>
      <c r="AA12" s="296">
        <f>+Z12*100/Y12</f>
        <v>95.882352941176464</v>
      </c>
      <c r="AB12" s="150">
        <v>1532</v>
      </c>
      <c r="AC12" s="149">
        <v>2375</v>
      </c>
      <c r="AD12" s="645">
        <f>+AC12*100/AB12</f>
        <v>155.02610966057441</v>
      </c>
      <c r="AE12" s="150"/>
      <c r="AF12" s="149">
        <v>84</v>
      </c>
      <c r="AG12" s="645"/>
      <c r="AH12" s="150">
        <v>19</v>
      </c>
      <c r="AI12" s="149">
        <v>12</v>
      </c>
      <c r="AJ12" s="645"/>
      <c r="AK12" s="150">
        <v>188</v>
      </c>
      <c r="AL12" s="149">
        <v>155</v>
      </c>
      <c r="AM12" s="645"/>
      <c r="AN12" s="639">
        <f t="shared" si="3"/>
        <v>13995</v>
      </c>
      <c r="AO12" s="581">
        <f t="shared" si="4"/>
        <v>14352</v>
      </c>
      <c r="AP12" s="650">
        <f t="shared" si="5"/>
        <v>102.55091103965702</v>
      </c>
      <c r="AQ12" s="651">
        <v>3000</v>
      </c>
      <c r="AR12" s="470">
        <v>3000</v>
      </c>
      <c r="AS12" s="375">
        <f t="shared" si="6"/>
        <v>100</v>
      </c>
      <c r="AT12" s="475">
        <v>118</v>
      </c>
      <c r="AU12" s="470">
        <v>32</v>
      </c>
      <c r="AV12" s="375">
        <f t="shared" ref="AV12:AV42" si="12">AU12*100/AT12</f>
        <v>27.118644067796609</v>
      </c>
      <c r="AW12" s="475"/>
      <c r="AX12" s="462"/>
      <c r="AY12" s="314"/>
      <c r="AZ12" s="463"/>
      <c r="BA12" s="462"/>
      <c r="BB12" s="314"/>
      <c r="BC12" s="463"/>
      <c r="BD12" s="470">
        <v>0</v>
      </c>
      <c r="BE12" s="375"/>
      <c r="BF12" s="475">
        <v>338</v>
      </c>
      <c r="BG12" s="470">
        <v>309</v>
      </c>
      <c r="BH12" s="474">
        <f>BG12*100/BF12</f>
        <v>91.42011834319527</v>
      </c>
      <c r="BI12" s="475">
        <v>140</v>
      </c>
      <c r="BJ12" s="470">
        <v>123</v>
      </c>
      <c r="BK12" s="474">
        <v>87.857142857142861</v>
      </c>
      <c r="BL12" s="475">
        <v>120</v>
      </c>
      <c r="BM12" s="470">
        <v>60</v>
      </c>
      <c r="BN12" s="474">
        <v>50</v>
      </c>
      <c r="BO12" s="653">
        <f t="shared" si="7"/>
        <v>3456</v>
      </c>
      <c r="BP12" s="654">
        <f t="shared" si="8"/>
        <v>3341</v>
      </c>
      <c r="BQ12" s="482">
        <f t="shared" si="9"/>
        <v>96.672453703703709</v>
      </c>
      <c r="BR12" s="167">
        <v>0</v>
      </c>
      <c r="BS12" s="117">
        <v>205</v>
      </c>
      <c r="BT12" s="113"/>
      <c r="BU12" s="113"/>
      <c r="BV12" s="117">
        <v>514</v>
      </c>
      <c r="BW12" s="117">
        <v>402</v>
      </c>
      <c r="BX12" s="117">
        <v>144</v>
      </c>
      <c r="BY12" s="117">
        <v>132</v>
      </c>
      <c r="BZ12" s="188">
        <f t="shared" si="10"/>
        <v>1397</v>
      </c>
    </row>
    <row r="13" spans="1:166" ht="29.25" customHeight="1">
      <c r="A13" s="99" t="s">
        <v>543</v>
      </c>
      <c r="B13" s="99" t="s">
        <v>544</v>
      </c>
      <c r="C13" s="191" t="s">
        <v>510</v>
      </c>
      <c r="D13" s="177"/>
      <c r="E13" s="177"/>
      <c r="F13" s="270"/>
      <c r="G13" s="177"/>
      <c r="H13" s="177"/>
      <c r="I13" s="176"/>
      <c r="J13" s="686"/>
      <c r="K13" s="180"/>
      <c r="L13" s="177"/>
      <c r="M13" s="689" t="e">
        <f t="shared" si="0"/>
        <v>#DIV/0!</v>
      </c>
      <c r="N13" s="693">
        <f t="shared" si="1"/>
        <v>0</v>
      </c>
      <c r="O13" s="581">
        <f t="shared" si="2"/>
        <v>0</v>
      </c>
      <c r="P13" s="691"/>
      <c r="Q13" s="116"/>
      <c r="R13" s="648"/>
      <c r="S13" s="146"/>
      <c r="T13" s="116"/>
      <c r="U13" s="296"/>
      <c r="V13" s="146"/>
      <c r="W13" s="116"/>
      <c r="X13" s="302"/>
      <c r="Y13" s="146"/>
      <c r="Z13" s="116"/>
      <c r="AA13" s="302"/>
      <c r="AB13" s="146"/>
      <c r="AC13" s="116"/>
      <c r="AD13" s="645"/>
      <c r="AE13" s="146"/>
      <c r="AF13" s="116">
        <v>0</v>
      </c>
      <c r="AG13" s="645"/>
      <c r="AH13" s="146">
        <v>196</v>
      </c>
      <c r="AI13" s="116">
        <v>171</v>
      </c>
      <c r="AJ13" s="645"/>
      <c r="AK13" s="146">
        <v>6792</v>
      </c>
      <c r="AL13" s="116">
        <v>6450</v>
      </c>
      <c r="AM13" s="645"/>
      <c r="AN13" s="639">
        <f t="shared" si="3"/>
        <v>6988</v>
      </c>
      <c r="AO13" s="581">
        <f t="shared" si="4"/>
        <v>6621</v>
      </c>
      <c r="AP13" s="650">
        <v>0</v>
      </c>
      <c r="AQ13" s="651">
        <v>3000</v>
      </c>
      <c r="AR13" s="470">
        <v>3000</v>
      </c>
      <c r="AS13" s="375">
        <f t="shared" si="6"/>
        <v>100</v>
      </c>
      <c r="AT13" s="475">
        <v>4200</v>
      </c>
      <c r="AU13" s="470">
        <v>4153</v>
      </c>
      <c r="AV13" s="375">
        <f t="shared" si="12"/>
        <v>98.88095238095238</v>
      </c>
      <c r="AW13" s="475">
        <v>1500</v>
      </c>
      <c r="AX13" s="470">
        <v>1329</v>
      </c>
      <c r="AY13" s="314">
        <f>AX13*100/AW13</f>
        <v>88.6</v>
      </c>
      <c r="AZ13" s="463"/>
      <c r="BA13" s="470">
        <v>0</v>
      </c>
      <c r="BB13" s="375"/>
      <c r="BC13" s="475">
        <v>2305</v>
      </c>
      <c r="BD13" s="470">
        <v>2293</v>
      </c>
      <c r="BE13" s="375">
        <f>BD13*100/BC13</f>
        <v>99.479392624728845</v>
      </c>
      <c r="BF13" s="475">
        <v>7605</v>
      </c>
      <c r="BG13" s="470">
        <v>7605</v>
      </c>
      <c r="BH13" s="474">
        <f t="shared" ref="BH13:BH19" si="13">BG13*100/BF13</f>
        <v>100</v>
      </c>
      <c r="BI13" s="475">
        <v>1057</v>
      </c>
      <c r="BJ13" s="470">
        <v>967</v>
      </c>
      <c r="BK13" s="474">
        <v>91.485335856196784</v>
      </c>
      <c r="BL13" s="475">
        <v>9731</v>
      </c>
      <c r="BM13" s="470">
        <v>7087</v>
      </c>
      <c r="BN13" s="474">
        <v>72.829102867125684</v>
      </c>
      <c r="BO13" s="653">
        <f t="shared" si="7"/>
        <v>18610</v>
      </c>
      <c r="BP13" s="654">
        <f t="shared" si="8"/>
        <v>18380</v>
      </c>
      <c r="BQ13" s="482">
        <f t="shared" si="9"/>
        <v>98.764105319720585</v>
      </c>
      <c r="BR13" s="167">
        <v>0</v>
      </c>
      <c r="BS13" s="117">
        <v>4000</v>
      </c>
      <c r="BT13" s="117">
        <v>1725</v>
      </c>
      <c r="BU13" s="117">
        <v>0</v>
      </c>
      <c r="BV13" s="117">
        <v>2536</v>
      </c>
      <c r="BW13" s="117">
        <v>8365</v>
      </c>
      <c r="BX13" s="117">
        <v>1760</v>
      </c>
      <c r="BY13" s="117">
        <v>10704</v>
      </c>
      <c r="BZ13" s="188">
        <f t="shared" si="10"/>
        <v>29090</v>
      </c>
    </row>
    <row r="14" spans="1:166" ht="49.5" customHeight="1">
      <c r="A14" s="99" t="s">
        <v>545</v>
      </c>
      <c r="B14" s="99" t="s">
        <v>546</v>
      </c>
      <c r="C14" s="191" t="s">
        <v>366</v>
      </c>
      <c r="D14" s="176"/>
      <c r="E14" s="176"/>
      <c r="F14" s="271"/>
      <c r="G14" s="176"/>
      <c r="H14" s="176"/>
      <c r="I14" s="176"/>
      <c r="J14" s="686"/>
      <c r="K14" s="180"/>
      <c r="L14" s="177"/>
      <c r="M14" s="689" t="e">
        <f t="shared" si="0"/>
        <v>#DIV/0!</v>
      </c>
      <c r="N14" s="693">
        <f t="shared" si="1"/>
        <v>0</v>
      </c>
      <c r="O14" s="581">
        <f t="shared" si="2"/>
        <v>0</v>
      </c>
      <c r="P14" s="691"/>
      <c r="Q14" s="116"/>
      <c r="R14" s="648"/>
      <c r="S14" s="146"/>
      <c r="T14" s="116"/>
      <c r="U14" s="296"/>
      <c r="V14" s="146"/>
      <c r="W14" s="116"/>
      <c r="X14" s="302"/>
      <c r="Y14" s="146"/>
      <c r="Z14" s="116"/>
      <c r="AA14" s="302"/>
      <c r="AB14" s="146"/>
      <c r="AC14" s="116"/>
      <c r="AD14" s="645"/>
      <c r="AE14" s="146"/>
      <c r="AF14" s="116">
        <v>0</v>
      </c>
      <c r="AG14" s="645"/>
      <c r="AH14" s="146"/>
      <c r="AI14" s="116"/>
      <c r="AJ14" s="645"/>
      <c r="AK14" s="146"/>
      <c r="AL14" s="116">
        <v>0</v>
      </c>
      <c r="AM14" s="645"/>
      <c r="AN14" s="639">
        <f t="shared" si="3"/>
        <v>0</v>
      </c>
      <c r="AO14" s="581">
        <f t="shared" si="4"/>
        <v>0</v>
      </c>
      <c r="AP14" s="650">
        <v>0</v>
      </c>
      <c r="AQ14" s="651"/>
      <c r="AR14" s="462"/>
      <c r="AS14" s="375"/>
      <c r="AT14" s="475"/>
      <c r="AU14" s="462"/>
      <c r="AV14" s="375"/>
      <c r="AW14" s="475"/>
      <c r="AX14" s="462"/>
      <c r="AY14" s="314"/>
      <c r="AZ14" s="463"/>
      <c r="BA14" s="462"/>
      <c r="BB14" s="314"/>
      <c r="BC14" s="463"/>
      <c r="BD14" s="462"/>
      <c r="BE14" s="314"/>
      <c r="BF14" s="463">
        <v>344</v>
      </c>
      <c r="BG14" s="470">
        <v>212</v>
      </c>
      <c r="BH14" s="474">
        <f t="shared" si="13"/>
        <v>61.627906976744185</v>
      </c>
      <c r="BI14" s="463">
        <v>216</v>
      </c>
      <c r="BJ14" s="470">
        <v>215</v>
      </c>
      <c r="BK14" s="474">
        <f>+BJ14*100/BI14</f>
        <v>99.537037037037038</v>
      </c>
      <c r="BL14" s="463">
        <v>354</v>
      </c>
      <c r="BM14" s="470">
        <v>169</v>
      </c>
      <c r="BN14" s="474">
        <v>47.740112994350284</v>
      </c>
      <c r="BO14" s="653">
        <f t="shared" si="7"/>
        <v>344</v>
      </c>
      <c r="BP14" s="654">
        <f t="shared" si="8"/>
        <v>212</v>
      </c>
      <c r="BQ14" s="482">
        <f t="shared" si="9"/>
        <v>61.627906976744185</v>
      </c>
      <c r="BR14" s="122"/>
      <c r="BS14" s="113"/>
      <c r="BT14" s="113"/>
      <c r="BU14" s="113"/>
      <c r="BV14" s="113">
        <v>398</v>
      </c>
      <c r="BW14" s="117">
        <v>213</v>
      </c>
      <c r="BX14" s="117">
        <v>216</v>
      </c>
      <c r="BY14" s="117">
        <v>212</v>
      </c>
      <c r="BZ14" s="188">
        <f t="shared" si="10"/>
        <v>1039</v>
      </c>
    </row>
    <row r="15" spans="1:166" ht="49.5" customHeight="1">
      <c r="A15" s="99" t="s">
        <v>547</v>
      </c>
      <c r="B15" s="99" t="s">
        <v>548</v>
      </c>
      <c r="C15" s="191" t="s">
        <v>367</v>
      </c>
      <c r="D15" s="176"/>
      <c r="E15" s="176"/>
      <c r="F15" s="271"/>
      <c r="G15" s="176"/>
      <c r="H15" s="176"/>
      <c r="I15" s="176"/>
      <c r="J15" s="686"/>
      <c r="K15" s="180"/>
      <c r="L15" s="177"/>
      <c r="M15" s="689" t="e">
        <f t="shared" si="0"/>
        <v>#DIV/0!</v>
      </c>
      <c r="N15" s="693">
        <f t="shared" si="1"/>
        <v>0</v>
      </c>
      <c r="O15" s="581">
        <f t="shared" si="2"/>
        <v>0</v>
      </c>
      <c r="P15" s="691"/>
      <c r="Q15" s="116"/>
      <c r="R15" s="648"/>
      <c r="S15" s="146"/>
      <c r="T15" s="116"/>
      <c r="U15" s="296"/>
      <c r="V15" s="146"/>
      <c r="W15" s="116"/>
      <c r="X15" s="302"/>
      <c r="Y15" s="146"/>
      <c r="Z15" s="116"/>
      <c r="AA15" s="302"/>
      <c r="AB15" s="146"/>
      <c r="AC15" s="116"/>
      <c r="AD15" s="645"/>
      <c r="AE15" s="146"/>
      <c r="AF15" s="116">
        <v>0</v>
      </c>
      <c r="AG15" s="645"/>
      <c r="AH15" s="146"/>
      <c r="AI15" s="116"/>
      <c r="AJ15" s="645"/>
      <c r="AK15" s="146"/>
      <c r="AL15" s="116">
        <v>0</v>
      </c>
      <c r="AM15" s="645"/>
      <c r="AN15" s="639">
        <f t="shared" si="3"/>
        <v>0</v>
      </c>
      <c r="AO15" s="581">
        <f t="shared" si="4"/>
        <v>0</v>
      </c>
      <c r="AP15" s="650">
        <v>0</v>
      </c>
      <c r="AQ15" s="651"/>
      <c r="AR15" s="462"/>
      <c r="AS15" s="375"/>
      <c r="AT15" s="475"/>
      <c r="AU15" s="462"/>
      <c r="AV15" s="375"/>
      <c r="AW15" s="475"/>
      <c r="AX15" s="462"/>
      <c r="AY15" s="314"/>
      <c r="AZ15" s="463"/>
      <c r="BA15" s="462"/>
      <c r="BB15" s="314"/>
      <c r="BC15" s="463"/>
      <c r="BD15" s="462"/>
      <c r="BE15" s="314"/>
      <c r="BF15" s="463">
        <v>5353</v>
      </c>
      <c r="BG15" s="470">
        <v>3225</v>
      </c>
      <c r="BH15" s="474">
        <f t="shared" si="13"/>
        <v>60.246590696805526</v>
      </c>
      <c r="BI15" s="463">
        <v>1200</v>
      </c>
      <c r="BJ15" s="470">
        <v>1999</v>
      </c>
      <c r="BK15" s="474">
        <f>+BJ15*100/BI15</f>
        <v>166.58333333333334</v>
      </c>
      <c r="BL15" s="463">
        <v>7942</v>
      </c>
      <c r="BM15" s="470">
        <v>898</v>
      </c>
      <c r="BN15" s="474">
        <v>11.30697557290355</v>
      </c>
      <c r="BO15" s="653">
        <f t="shared" si="7"/>
        <v>5353</v>
      </c>
      <c r="BP15" s="654">
        <f t="shared" si="8"/>
        <v>3225</v>
      </c>
      <c r="BQ15" s="482">
        <f t="shared" si="9"/>
        <v>60.246590696805526</v>
      </c>
      <c r="BR15" s="122"/>
      <c r="BS15" s="113"/>
      <c r="BT15" s="113"/>
      <c r="BU15" s="113"/>
      <c r="BV15" s="113">
        <v>6778</v>
      </c>
      <c r="BW15" s="117">
        <v>1740</v>
      </c>
      <c r="BX15" s="117"/>
      <c r="BY15" s="117">
        <v>7942</v>
      </c>
      <c r="BZ15" s="188">
        <f t="shared" si="10"/>
        <v>16460</v>
      </c>
    </row>
    <row r="16" spans="1:166" ht="49.5" customHeight="1">
      <c r="A16" s="99" t="s">
        <v>549</v>
      </c>
      <c r="B16" s="99" t="s">
        <v>550</v>
      </c>
      <c r="C16" s="191" t="s">
        <v>364</v>
      </c>
      <c r="D16" s="176"/>
      <c r="E16" s="176"/>
      <c r="F16" s="271"/>
      <c r="G16" s="176"/>
      <c r="H16" s="176"/>
      <c r="I16" s="176"/>
      <c r="J16" s="686"/>
      <c r="K16" s="180"/>
      <c r="L16" s="177"/>
      <c r="M16" s="689" t="e">
        <f t="shared" si="0"/>
        <v>#DIV/0!</v>
      </c>
      <c r="N16" s="693">
        <f t="shared" si="1"/>
        <v>0</v>
      </c>
      <c r="O16" s="581">
        <f t="shared" si="2"/>
        <v>0</v>
      </c>
      <c r="P16" s="691"/>
      <c r="Q16" s="116"/>
      <c r="R16" s="648"/>
      <c r="S16" s="146"/>
      <c r="T16" s="116"/>
      <c r="U16" s="296"/>
      <c r="V16" s="146"/>
      <c r="W16" s="149">
        <v>0</v>
      </c>
      <c r="X16" s="296"/>
      <c r="Y16" s="150"/>
      <c r="Z16" s="149"/>
      <c r="AA16" s="296"/>
      <c r="AB16" s="150"/>
      <c r="AC16" s="149"/>
      <c r="AD16" s="645"/>
      <c r="AE16" s="150"/>
      <c r="AF16" s="149">
        <v>0</v>
      </c>
      <c r="AG16" s="645"/>
      <c r="AH16" s="150"/>
      <c r="AI16" s="149"/>
      <c r="AJ16" s="645"/>
      <c r="AK16" s="150"/>
      <c r="AL16" s="149">
        <v>0</v>
      </c>
      <c r="AM16" s="645"/>
      <c r="AN16" s="639">
        <f t="shared" si="3"/>
        <v>0</v>
      </c>
      <c r="AO16" s="581">
        <f t="shared" si="4"/>
        <v>0</v>
      </c>
      <c r="AP16" s="650">
        <v>0</v>
      </c>
      <c r="AQ16" s="651"/>
      <c r="AR16" s="462"/>
      <c r="AS16" s="375"/>
      <c r="AT16" s="475"/>
      <c r="AU16" s="462"/>
      <c r="AV16" s="375"/>
      <c r="AW16" s="475"/>
      <c r="AX16" s="462"/>
      <c r="AY16" s="314"/>
      <c r="AZ16" s="463"/>
      <c r="BA16" s="462"/>
      <c r="BB16" s="314"/>
      <c r="BC16" s="463"/>
      <c r="BD16" s="462"/>
      <c r="BE16" s="314"/>
      <c r="BF16" s="463">
        <v>44</v>
      </c>
      <c r="BG16" s="470">
        <v>40</v>
      </c>
      <c r="BH16" s="474">
        <f t="shared" si="13"/>
        <v>90.909090909090907</v>
      </c>
      <c r="BI16" s="463">
        <v>2</v>
      </c>
      <c r="BJ16" s="470">
        <v>2</v>
      </c>
      <c r="BK16" s="474">
        <f>+BJ16*100/BI16</f>
        <v>100</v>
      </c>
      <c r="BL16" s="463">
        <v>29</v>
      </c>
      <c r="BM16" s="470">
        <v>21</v>
      </c>
      <c r="BN16" s="474">
        <v>72.41379310344827</v>
      </c>
      <c r="BO16" s="653">
        <f t="shared" si="7"/>
        <v>44</v>
      </c>
      <c r="BP16" s="654">
        <f t="shared" si="8"/>
        <v>40</v>
      </c>
      <c r="BQ16" s="482">
        <f t="shared" si="9"/>
        <v>90.909090909090907</v>
      </c>
      <c r="BR16" s="122"/>
      <c r="BS16" s="113"/>
      <c r="BT16" s="113"/>
      <c r="BU16" s="113"/>
      <c r="BV16" s="113">
        <v>8</v>
      </c>
      <c r="BW16" s="117">
        <v>44</v>
      </c>
      <c r="BX16" s="117"/>
      <c r="BY16" s="117">
        <v>29</v>
      </c>
      <c r="BZ16" s="188">
        <f t="shared" si="10"/>
        <v>81</v>
      </c>
    </row>
    <row r="17" spans="1:78" ht="45.75" customHeight="1">
      <c r="A17" s="99" t="s">
        <v>551</v>
      </c>
      <c r="B17" s="99" t="s">
        <v>552</v>
      </c>
      <c r="C17" s="191" t="s">
        <v>553</v>
      </c>
      <c r="D17" s="176"/>
      <c r="E17" s="177"/>
      <c r="F17" s="270"/>
      <c r="G17" s="177"/>
      <c r="H17" s="177"/>
      <c r="I17" s="176"/>
      <c r="J17" s="686"/>
      <c r="K17" s="180">
        <v>500</v>
      </c>
      <c r="L17" s="176">
        <v>500</v>
      </c>
      <c r="M17" s="689">
        <f t="shared" si="0"/>
        <v>100</v>
      </c>
      <c r="N17" s="693">
        <f t="shared" si="1"/>
        <v>500</v>
      </c>
      <c r="O17" s="581">
        <f t="shared" si="2"/>
        <v>500</v>
      </c>
      <c r="P17" s="691"/>
      <c r="Q17" s="116"/>
      <c r="R17" s="648"/>
      <c r="S17" s="146"/>
      <c r="T17" s="116"/>
      <c r="U17" s="296"/>
      <c r="V17" s="146"/>
      <c r="W17" s="149">
        <v>0</v>
      </c>
      <c r="X17" s="296"/>
      <c r="Y17" s="150"/>
      <c r="Z17" s="149"/>
      <c r="AA17" s="296"/>
      <c r="AB17" s="150"/>
      <c r="AC17" s="149"/>
      <c r="AD17" s="645"/>
      <c r="AE17" s="150"/>
      <c r="AF17" s="149">
        <v>0</v>
      </c>
      <c r="AG17" s="645"/>
      <c r="AH17" s="150"/>
      <c r="AI17" s="149"/>
      <c r="AJ17" s="645"/>
      <c r="AK17" s="150"/>
      <c r="AL17" s="149">
        <v>0</v>
      </c>
      <c r="AM17" s="645"/>
      <c r="AN17" s="639">
        <f t="shared" si="3"/>
        <v>0</v>
      </c>
      <c r="AO17" s="581">
        <f t="shared" si="4"/>
        <v>0</v>
      </c>
      <c r="AP17" s="650">
        <v>0</v>
      </c>
      <c r="AQ17" s="651"/>
      <c r="AR17" s="462"/>
      <c r="AS17" s="375"/>
      <c r="AT17" s="475"/>
      <c r="AU17" s="462"/>
      <c r="AV17" s="375"/>
      <c r="AW17" s="475">
        <v>500</v>
      </c>
      <c r="AX17" s="470">
        <v>500</v>
      </c>
      <c r="AY17" s="314">
        <f>AX17*100/AW17</f>
        <v>100</v>
      </c>
      <c r="AZ17" s="463"/>
      <c r="BA17" s="470"/>
      <c r="BB17" s="375"/>
      <c r="BC17" s="475"/>
      <c r="BD17" s="462"/>
      <c r="BE17" s="314"/>
      <c r="BF17" s="463">
        <v>17004</v>
      </c>
      <c r="BG17" s="470">
        <v>5068</v>
      </c>
      <c r="BH17" s="474">
        <f t="shared" si="13"/>
        <v>29.804751823100446</v>
      </c>
      <c r="BI17" s="463"/>
      <c r="BJ17" s="470"/>
      <c r="BK17" s="474"/>
      <c r="BL17" s="463">
        <v>4038</v>
      </c>
      <c r="BM17" s="470">
        <v>119</v>
      </c>
      <c r="BN17" s="474">
        <v>2.9470034670629026</v>
      </c>
      <c r="BO17" s="653">
        <f t="shared" si="7"/>
        <v>17504</v>
      </c>
      <c r="BP17" s="654">
        <f t="shared" si="8"/>
        <v>5568</v>
      </c>
      <c r="BQ17" s="482">
        <f t="shared" si="9"/>
        <v>31.809872029250457</v>
      </c>
      <c r="BR17" s="122"/>
      <c r="BS17" s="113"/>
      <c r="BT17" s="117">
        <v>600</v>
      </c>
      <c r="BU17" s="117"/>
      <c r="BV17" s="113">
        <v>1109</v>
      </c>
      <c r="BW17" s="117">
        <v>4279</v>
      </c>
      <c r="BX17" s="117"/>
      <c r="BY17" s="117">
        <v>4442</v>
      </c>
      <c r="BZ17" s="188">
        <f t="shared" si="10"/>
        <v>10430</v>
      </c>
    </row>
    <row r="18" spans="1:78" ht="45.75" customHeight="1">
      <c r="A18" s="95" t="s">
        <v>682</v>
      </c>
      <c r="B18" s="99"/>
      <c r="C18" s="191"/>
      <c r="D18" s="176"/>
      <c r="E18" s="177"/>
      <c r="F18" s="270"/>
      <c r="G18" s="177"/>
      <c r="H18" s="177"/>
      <c r="I18" s="176"/>
      <c r="J18" s="686"/>
      <c r="K18" s="180">
        <v>422</v>
      </c>
      <c r="L18" s="176">
        <v>422</v>
      </c>
      <c r="M18" s="689">
        <f t="shared" si="0"/>
        <v>100</v>
      </c>
      <c r="N18" s="693">
        <f t="shared" si="1"/>
        <v>422</v>
      </c>
      <c r="O18" s="581">
        <f t="shared" si="2"/>
        <v>422</v>
      </c>
      <c r="P18" s="691"/>
      <c r="Q18" s="116"/>
      <c r="R18" s="648"/>
      <c r="S18" s="146"/>
      <c r="T18" s="116"/>
      <c r="U18" s="296"/>
      <c r="V18" s="146"/>
      <c r="W18" s="149">
        <v>0</v>
      </c>
      <c r="X18" s="296"/>
      <c r="Y18" s="150"/>
      <c r="Z18" s="149">
        <v>0</v>
      </c>
      <c r="AA18" s="296"/>
      <c r="AB18" s="150"/>
      <c r="AC18" s="149"/>
      <c r="AD18" s="645"/>
      <c r="AE18" s="150"/>
      <c r="AF18" s="149">
        <v>0</v>
      </c>
      <c r="AG18" s="645"/>
      <c r="AH18" s="150"/>
      <c r="AI18" s="149"/>
      <c r="AJ18" s="645"/>
      <c r="AK18" s="150"/>
      <c r="AL18" s="149">
        <v>0</v>
      </c>
      <c r="AM18" s="645"/>
      <c r="AN18" s="639">
        <f t="shared" si="3"/>
        <v>0</v>
      </c>
      <c r="AO18" s="581">
        <f t="shared" si="4"/>
        <v>0</v>
      </c>
      <c r="AP18" s="650">
        <v>0</v>
      </c>
      <c r="AQ18" s="651"/>
      <c r="AR18" s="462"/>
      <c r="AS18" s="375"/>
      <c r="AT18" s="475"/>
      <c r="AU18" s="462"/>
      <c r="AV18" s="375"/>
      <c r="AW18" s="475">
        <v>2000</v>
      </c>
      <c r="AX18" s="470">
        <v>2000</v>
      </c>
      <c r="AY18" s="314">
        <f t="shared" ref="AY18:AY45" si="14">AX18*100/AW18</f>
        <v>100</v>
      </c>
      <c r="AZ18" s="463"/>
      <c r="BA18" s="470"/>
      <c r="BB18" s="375"/>
      <c r="BC18" s="475"/>
      <c r="BD18" s="462"/>
      <c r="BE18" s="314"/>
      <c r="BF18" s="463">
        <v>1094</v>
      </c>
      <c r="BG18" s="470">
        <v>322</v>
      </c>
      <c r="BH18" s="474">
        <f t="shared" si="13"/>
        <v>29.433272394881168</v>
      </c>
      <c r="BI18" s="463"/>
      <c r="BJ18" s="470"/>
      <c r="BK18" s="474"/>
      <c r="BL18" s="463"/>
      <c r="BM18" s="470">
        <v>0</v>
      </c>
      <c r="BN18" s="474"/>
      <c r="BO18" s="653">
        <f t="shared" si="7"/>
        <v>3094</v>
      </c>
      <c r="BP18" s="654">
        <f t="shared" si="8"/>
        <v>2322</v>
      </c>
      <c r="BQ18" s="482">
        <f t="shared" si="9"/>
        <v>75.048480930833875</v>
      </c>
      <c r="BR18" s="122"/>
      <c r="BS18" s="113"/>
      <c r="BT18" s="117">
        <v>1575</v>
      </c>
      <c r="BU18" s="117"/>
      <c r="BV18" s="113">
        <v>110</v>
      </c>
      <c r="BW18" s="117">
        <v>1320</v>
      </c>
      <c r="BX18" s="117"/>
      <c r="BY18" s="117">
        <v>3091</v>
      </c>
      <c r="BZ18" s="188">
        <f t="shared" si="10"/>
        <v>6096</v>
      </c>
    </row>
    <row r="19" spans="1:78" ht="27" customHeight="1">
      <c r="A19" s="99" t="s">
        <v>554</v>
      </c>
      <c r="B19" s="99" t="s">
        <v>555</v>
      </c>
      <c r="C19" s="191" t="s">
        <v>553</v>
      </c>
      <c r="D19" s="176"/>
      <c r="E19" s="177"/>
      <c r="F19" s="270"/>
      <c r="G19" s="177"/>
      <c r="H19" s="177"/>
      <c r="I19" s="176"/>
      <c r="J19" s="686"/>
      <c r="K19" s="180"/>
      <c r="L19" s="176"/>
      <c r="M19" s="689" t="e">
        <f t="shared" si="0"/>
        <v>#DIV/0!</v>
      </c>
      <c r="N19" s="693">
        <f t="shared" si="1"/>
        <v>0</v>
      </c>
      <c r="O19" s="581">
        <f t="shared" si="2"/>
        <v>0</v>
      </c>
      <c r="P19" s="691"/>
      <c r="Q19" s="116"/>
      <c r="R19" s="648"/>
      <c r="S19" s="146"/>
      <c r="T19" s="116"/>
      <c r="U19" s="296"/>
      <c r="V19" s="146"/>
      <c r="W19" s="149">
        <v>0</v>
      </c>
      <c r="X19" s="296"/>
      <c r="Y19" s="150"/>
      <c r="Z19" s="149">
        <v>0</v>
      </c>
      <c r="AA19" s="296"/>
      <c r="AB19" s="150"/>
      <c r="AC19" s="149"/>
      <c r="AD19" s="645"/>
      <c r="AE19" s="150"/>
      <c r="AF19" s="149">
        <v>0</v>
      </c>
      <c r="AG19" s="645"/>
      <c r="AH19" s="150"/>
      <c r="AI19" s="149"/>
      <c r="AJ19" s="645"/>
      <c r="AK19" s="150"/>
      <c r="AL19" s="149"/>
      <c r="AM19" s="645"/>
      <c r="AN19" s="639">
        <f t="shared" si="3"/>
        <v>0</v>
      </c>
      <c r="AO19" s="581">
        <f t="shared" si="4"/>
        <v>0</v>
      </c>
      <c r="AP19" s="650">
        <v>0</v>
      </c>
      <c r="AQ19" s="651"/>
      <c r="AR19" s="462"/>
      <c r="AS19" s="375"/>
      <c r="AT19" s="475"/>
      <c r="AU19" s="462"/>
      <c r="AV19" s="375"/>
      <c r="AW19" s="475">
        <v>40</v>
      </c>
      <c r="AX19" s="470">
        <v>40</v>
      </c>
      <c r="AY19" s="314">
        <f t="shared" si="14"/>
        <v>100</v>
      </c>
      <c r="AZ19" s="463">
        <v>18</v>
      </c>
      <c r="BA19" s="470">
        <v>18</v>
      </c>
      <c r="BB19" s="375">
        <f>BA19*100/AZ19</f>
        <v>100</v>
      </c>
      <c r="BC19" s="475">
        <v>2</v>
      </c>
      <c r="BD19" s="462">
        <v>2</v>
      </c>
      <c r="BE19" s="314">
        <f>+BD19*100/BC19</f>
        <v>100</v>
      </c>
      <c r="BF19" s="463">
        <v>40</v>
      </c>
      <c r="BG19" s="470">
        <v>20</v>
      </c>
      <c r="BH19" s="474">
        <f t="shared" si="13"/>
        <v>50</v>
      </c>
      <c r="BI19" s="463"/>
      <c r="BJ19" s="470"/>
      <c r="BK19" s="474"/>
      <c r="BL19" s="463"/>
      <c r="BM19" s="470"/>
      <c r="BN19" s="474"/>
      <c r="BO19" s="653">
        <f t="shared" si="7"/>
        <v>100</v>
      </c>
      <c r="BP19" s="654">
        <f t="shared" si="8"/>
        <v>80</v>
      </c>
      <c r="BQ19" s="482">
        <f t="shared" si="9"/>
        <v>80</v>
      </c>
      <c r="BR19" s="122"/>
      <c r="BS19" s="113"/>
      <c r="BT19" s="117">
        <v>50</v>
      </c>
      <c r="BU19" s="117">
        <v>27</v>
      </c>
      <c r="BV19" s="113"/>
      <c r="BW19" s="117">
        <v>40</v>
      </c>
      <c r="BX19" s="117"/>
      <c r="BY19" s="113"/>
      <c r="BZ19" s="188">
        <f t="shared" si="10"/>
        <v>117</v>
      </c>
    </row>
    <row r="20" spans="1:78" ht="27" customHeight="1">
      <c r="A20" s="99" t="s">
        <v>556</v>
      </c>
      <c r="B20" s="99" t="s">
        <v>557</v>
      </c>
      <c r="C20" s="191" t="s">
        <v>553</v>
      </c>
      <c r="D20" s="176"/>
      <c r="E20" s="177"/>
      <c r="F20" s="270"/>
      <c r="G20" s="177"/>
      <c r="H20" s="177"/>
      <c r="I20" s="176"/>
      <c r="J20" s="685"/>
      <c r="K20" s="182"/>
      <c r="L20" s="176"/>
      <c r="M20" s="689" t="e">
        <f t="shared" si="0"/>
        <v>#DIV/0!</v>
      </c>
      <c r="N20" s="693">
        <f t="shared" si="1"/>
        <v>0</v>
      </c>
      <c r="O20" s="581">
        <f t="shared" si="2"/>
        <v>0</v>
      </c>
      <c r="P20" s="691"/>
      <c r="Q20" s="116"/>
      <c r="R20" s="648"/>
      <c r="S20" s="146"/>
      <c r="T20" s="116"/>
      <c r="U20" s="296"/>
      <c r="V20" s="146"/>
      <c r="W20" s="149">
        <v>0</v>
      </c>
      <c r="X20" s="296"/>
      <c r="Y20" s="150"/>
      <c r="Z20" s="149"/>
      <c r="AA20" s="296"/>
      <c r="AB20" s="150"/>
      <c r="AC20" s="149"/>
      <c r="AD20" s="645"/>
      <c r="AE20" s="150"/>
      <c r="AF20" s="149"/>
      <c r="AG20" s="645"/>
      <c r="AH20" s="150"/>
      <c r="AI20" s="149"/>
      <c r="AJ20" s="645"/>
      <c r="AK20" s="150"/>
      <c r="AL20" s="149"/>
      <c r="AM20" s="645"/>
      <c r="AN20" s="639">
        <f t="shared" si="3"/>
        <v>0</v>
      </c>
      <c r="AO20" s="581">
        <f t="shared" si="4"/>
        <v>0</v>
      </c>
      <c r="AP20" s="650">
        <v>0</v>
      </c>
      <c r="AQ20" s="651"/>
      <c r="AR20" s="462"/>
      <c r="AS20" s="375"/>
      <c r="AT20" s="475"/>
      <c r="AU20" s="462"/>
      <c r="AV20" s="375"/>
      <c r="AW20" s="475">
        <v>15</v>
      </c>
      <c r="AX20" s="470">
        <v>13</v>
      </c>
      <c r="AY20" s="314">
        <f t="shared" si="14"/>
        <v>86.666666666666671</v>
      </c>
      <c r="AZ20" s="463">
        <v>15</v>
      </c>
      <c r="BA20" s="470">
        <v>15</v>
      </c>
      <c r="BB20" s="375">
        <f>BA20*100/AZ20</f>
        <v>100</v>
      </c>
      <c r="BC20" s="475"/>
      <c r="BD20" s="462"/>
      <c r="BE20" s="314"/>
      <c r="BF20" s="463"/>
      <c r="BG20" s="462"/>
      <c r="BH20" s="467"/>
      <c r="BI20" s="463"/>
      <c r="BJ20" s="462"/>
      <c r="BK20" s="467"/>
      <c r="BL20" s="463"/>
      <c r="BM20" s="462"/>
      <c r="BN20" s="467"/>
      <c r="BO20" s="653">
        <f t="shared" si="7"/>
        <v>30</v>
      </c>
      <c r="BP20" s="654">
        <f t="shared" si="8"/>
        <v>28</v>
      </c>
      <c r="BQ20" s="482">
        <f t="shared" si="9"/>
        <v>93.333333333333329</v>
      </c>
      <c r="BR20" s="122"/>
      <c r="BS20" s="113"/>
      <c r="BT20" s="117">
        <v>20</v>
      </c>
      <c r="BU20" s="117">
        <v>18</v>
      </c>
      <c r="BV20" s="113"/>
      <c r="BW20" s="113"/>
      <c r="BX20" s="113"/>
      <c r="BY20" s="113"/>
      <c r="BZ20" s="188">
        <f t="shared" si="10"/>
        <v>38</v>
      </c>
    </row>
    <row r="21" spans="1:78" ht="27" customHeight="1">
      <c r="A21" s="99" t="s">
        <v>558</v>
      </c>
      <c r="B21" s="99" t="s">
        <v>559</v>
      </c>
      <c r="C21" s="191" t="s">
        <v>553</v>
      </c>
      <c r="D21" s="176"/>
      <c r="E21" s="177"/>
      <c r="F21" s="270"/>
      <c r="G21" s="177"/>
      <c r="H21" s="177"/>
      <c r="I21" s="176"/>
      <c r="J21" s="685"/>
      <c r="K21" s="182"/>
      <c r="L21" s="176"/>
      <c r="M21" s="689" t="e">
        <f t="shared" si="0"/>
        <v>#DIV/0!</v>
      </c>
      <c r="N21" s="693">
        <f t="shared" si="1"/>
        <v>0</v>
      </c>
      <c r="O21" s="581">
        <f t="shared" si="2"/>
        <v>0</v>
      </c>
      <c r="P21" s="691"/>
      <c r="Q21" s="116"/>
      <c r="R21" s="648"/>
      <c r="S21" s="146"/>
      <c r="T21" s="116"/>
      <c r="U21" s="296"/>
      <c r="V21" s="146"/>
      <c r="W21" s="149">
        <v>0</v>
      </c>
      <c r="X21" s="296"/>
      <c r="Y21" s="150"/>
      <c r="Z21" s="149"/>
      <c r="AA21" s="296"/>
      <c r="AB21" s="150"/>
      <c r="AC21" s="149"/>
      <c r="AD21" s="645"/>
      <c r="AE21" s="150"/>
      <c r="AF21" s="149"/>
      <c r="AG21" s="645"/>
      <c r="AH21" s="150"/>
      <c r="AI21" s="149"/>
      <c r="AJ21" s="645"/>
      <c r="AK21" s="150"/>
      <c r="AL21" s="149"/>
      <c r="AM21" s="645"/>
      <c r="AN21" s="639">
        <f t="shared" si="3"/>
        <v>0</v>
      </c>
      <c r="AO21" s="581">
        <f t="shared" si="4"/>
        <v>0</v>
      </c>
      <c r="AP21" s="650">
        <v>0</v>
      </c>
      <c r="AQ21" s="651"/>
      <c r="AR21" s="462"/>
      <c r="AS21" s="375"/>
      <c r="AT21" s="475"/>
      <c r="AU21" s="462"/>
      <c r="AV21" s="375"/>
      <c r="AW21" s="475">
        <v>20</v>
      </c>
      <c r="AX21" s="470">
        <v>17</v>
      </c>
      <c r="AY21" s="314">
        <f t="shared" si="14"/>
        <v>85</v>
      </c>
      <c r="AZ21" s="463"/>
      <c r="BA21" s="470"/>
      <c r="BB21" s="375"/>
      <c r="BC21" s="475"/>
      <c r="BD21" s="462"/>
      <c r="BE21" s="314"/>
      <c r="BF21" s="463"/>
      <c r="BG21" s="462"/>
      <c r="BH21" s="467"/>
      <c r="BI21" s="463"/>
      <c r="BJ21" s="462"/>
      <c r="BK21" s="467"/>
      <c r="BL21" s="463"/>
      <c r="BM21" s="462"/>
      <c r="BN21" s="467"/>
      <c r="BO21" s="653">
        <f t="shared" si="7"/>
        <v>20</v>
      </c>
      <c r="BP21" s="654">
        <f t="shared" si="8"/>
        <v>17</v>
      </c>
      <c r="BQ21" s="482">
        <f t="shared" si="9"/>
        <v>85</v>
      </c>
      <c r="BR21" s="122"/>
      <c r="BS21" s="113"/>
      <c r="BT21" s="117">
        <v>60</v>
      </c>
      <c r="BU21" s="117"/>
      <c r="BV21" s="113"/>
      <c r="BW21" s="113"/>
      <c r="BX21" s="113"/>
      <c r="BY21" s="113"/>
      <c r="BZ21" s="188">
        <f t="shared" si="10"/>
        <v>60</v>
      </c>
    </row>
    <row r="22" spans="1:78" ht="27" customHeight="1">
      <c r="A22" s="99" t="s">
        <v>560</v>
      </c>
      <c r="B22" s="99" t="s">
        <v>561</v>
      </c>
      <c r="C22" s="191" t="s">
        <v>553</v>
      </c>
      <c r="D22" s="176"/>
      <c r="E22" s="177"/>
      <c r="F22" s="270"/>
      <c r="G22" s="177"/>
      <c r="H22" s="177"/>
      <c r="I22" s="176"/>
      <c r="J22" s="685"/>
      <c r="K22" s="182"/>
      <c r="L22" s="176"/>
      <c r="M22" s="689" t="e">
        <f t="shared" si="0"/>
        <v>#DIV/0!</v>
      </c>
      <c r="N22" s="693">
        <f t="shared" si="1"/>
        <v>0</v>
      </c>
      <c r="O22" s="581">
        <f t="shared" si="2"/>
        <v>0</v>
      </c>
      <c r="P22" s="691"/>
      <c r="Q22" s="116"/>
      <c r="R22" s="648"/>
      <c r="S22" s="146"/>
      <c r="T22" s="116"/>
      <c r="U22" s="296"/>
      <c r="V22" s="146"/>
      <c r="W22" s="149">
        <v>0</v>
      </c>
      <c r="X22" s="296"/>
      <c r="Y22" s="150"/>
      <c r="Z22" s="149"/>
      <c r="AA22" s="296"/>
      <c r="AB22" s="150"/>
      <c r="AC22" s="149"/>
      <c r="AD22" s="645"/>
      <c r="AE22" s="150"/>
      <c r="AF22" s="149"/>
      <c r="AG22" s="645"/>
      <c r="AH22" s="150"/>
      <c r="AI22" s="149"/>
      <c r="AJ22" s="645"/>
      <c r="AK22" s="150"/>
      <c r="AL22" s="149"/>
      <c r="AM22" s="645"/>
      <c r="AN22" s="639">
        <f t="shared" si="3"/>
        <v>0</v>
      </c>
      <c r="AO22" s="581">
        <f t="shared" si="4"/>
        <v>0</v>
      </c>
      <c r="AP22" s="650">
        <v>0</v>
      </c>
      <c r="AQ22" s="651"/>
      <c r="AR22" s="462"/>
      <c r="AS22" s="375"/>
      <c r="AT22" s="475"/>
      <c r="AU22" s="462"/>
      <c r="AV22" s="375"/>
      <c r="AW22" s="475">
        <v>40</v>
      </c>
      <c r="AX22" s="470">
        <v>14</v>
      </c>
      <c r="AY22" s="314">
        <f t="shared" si="14"/>
        <v>35</v>
      </c>
      <c r="AZ22" s="463"/>
      <c r="BA22" s="470"/>
      <c r="BB22" s="375"/>
      <c r="BC22" s="475"/>
      <c r="BD22" s="462"/>
      <c r="BE22" s="314"/>
      <c r="BF22" s="463"/>
      <c r="BG22" s="462"/>
      <c r="BH22" s="467"/>
      <c r="BI22" s="463"/>
      <c r="BJ22" s="462"/>
      <c r="BK22" s="467"/>
      <c r="BL22" s="463"/>
      <c r="BM22" s="462"/>
      <c r="BN22" s="467"/>
      <c r="BO22" s="653">
        <f t="shared" si="7"/>
        <v>40</v>
      </c>
      <c r="BP22" s="654">
        <f t="shared" si="8"/>
        <v>14</v>
      </c>
      <c r="BQ22" s="482">
        <f t="shared" si="9"/>
        <v>35</v>
      </c>
      <c r="BR22" s="122"/>
      <c r="BS22" s="113"/>
      <c r="BT22" s="117">
        <v>25</v>
      </c>
      <c r="BU22" s="117"/>
      <c r="BV22" s="113"/>
      <c r="BW22" s="113"/>
      <c r="BX22" s="113"/>
      <c r="BY22" s="113"/>
      <c r="BZ22" s="188">
        <f t="shared" si="10"/>
        <v>25</v>
      </c>
    </row>
    <row r="23" spans="1:78" ht="35.25" customHeight="1">
      <c r="A23" s="99" t="s">
        <v>562</v>
      </c>
      <c r="B23" s="99" t="s">
        <v>563</v>
      </c>
      <c r="C23" s="191" t="s">
        <v>553</v>
      </c>
      <c r="D23" s="176"/>
      <c r="E23" s="177"/>
      <c r="F23" s="270"/>
      <c r="G23" s="177"/>
      <c r="H23" s="177"/>
      <c r="I23" s="176"/>
      <c r="J23" s="685"/>
      <c r="K23" s="182"/>
      <c r="L23" s="176"/>
      <c r="M23" s="689" t="e">
        <f t="shared" si="0"/>
        <v>#DIV/0!</v>
      </c>
      <c r="N23" s="693">
        <f t="shared" si="1"/>
        <v>0</v>
      </c>
      <c r="O23" s="581">
        <f t="shared" si="2"/>
        <v>0</v>
      </c>
      <c r="P23" s="691"/>
      <c r="Q23" s="116"/>
      <c r="R23" s="648"/>
      <c r="S23" s="146"/>
      <c r="T23" s="116"/>
      <c r="U23" s="296"/>
      <c r="V23" s="146"/>
      <c r="W23" s="149">
        <v>0</v>
      </c>
      <c r="X23" s="296"/>
      <c r="Y23" s="150"/>
      <c r="Z23" s="149"/>
      <c r="AA23" s="296"/>
      <c r="AB23" s="150"/>
      <c r="AC23" s="149"/>
      <c r="AD23" s="645"/>
      <c r="AE23" s="150"/>
      <c r="AF23" s="149"/>
      <c r="AG23" s="645"/>
      <c r="AH23" s="150"/>
      <c r="AI23" s="149"/>
      <c r="AJ23" s="645"/>
      <c r="AK23" s="150"/>
      <c r="AL23" s="149"/>
      <c r="AM23" s="645"/>
      <c r="AN23" s="639">
        <f t="shared" si="3"/>
        <v>0</v>
      </c>
      <c r="AO23" s="581">
        <f t="shared" si="4"/>
        <v>0</v>
      </c>
      <c r="AP23" s="650">
        <v>0</v>
      </c>
      <c r="AQ23" s="651"/>
      <c r="AR23" s="462"/>
      <c r="AS23" s="375"/>
      <c r="AT23" s="475"/>
      <c r="AU23" s="462"/>
      <c r="AV23" s="375"/>
      <c r="AW23" s="475">
        <v>160</v>
      </c>
      <c r="AX23" s="470">
        <v>78</v>
      </c>
      <c r="AY23" s="314">
        <f t="shared" si="14"/>
        <v>48.75</v>
      </c>
      <c r="AZ23" s="463"/>
      <c r="BA23" s="470"/>
      <c r="BB23" s="375"/>
      <c r="BC23" s="475"/>
      <c r="BD23" s="462"/>
      <c r="BE23" s="314"/>
      <c r="BF23" s="463"/>
      <c r="BG23" s="462"/>
      <c r="BH23" s="467"/>
      <c r="BI23" s="463"/>
      <c r="BJ23" s="462"/>
      <c r="BK23" s="467"/>
      <c r="BL23" s="463"/>
      <c r="BM23" s="462"/>
      <c r="BN23" s="467"/>
      <c r="BO23" s="653">
        <f t="shared" si="7"/>
        <v>160</v>
      </c>
      <c r="BP23" s="654">
        <f t="shared" si="8"/>
        <v>78</v>
      </c>
      <c r="BQ23" s="482">
        <f t="shared" si="9"/>
        <v>48.75</v>
      </c>
      <c r="BR23" s="122"/>
      <c r="BS23" s="113"/>
      <c r="BT23" s="117">
        <v>80</v>
      </c>
      <c r="BU23" s="117"/>
      <c r="BV23" s="113"/>
      <c r="BW23" s="113"/>
      <c r="BX23" s="113"/>
      <c r="BY23" s="113"/>
      <c r="BZ23" s="188">
        <f t="shared" si="10"/>
        <v>80</v>
      </c>
    </row>
    <row r="24" spans="1:78" ht="27" customHeight="1">
      <c r="A24" s="99" t="s">
        <v>564</v>
      </c>
      <c r="B24" s="99" t="s">
        <v>565</v>
      </c>
      <c r="C24" s="191" t="s">
        <v>553</v>
      </c>
      <c r="D24" s="176"/>
      <c r="E24" s="177"/>
      <c r="F24" s="270"/>
      <c r="G24" s="177"/>
      <c r="H24" s="177"/>
      <c r="I24" s="176"/>
      <c r="J24" s="685"/>
      <c r="K24" s="182"/>
      <c r="L24" s="176"/>
      <c r="M24" s="689" t="e">
        <f t="shared" si="0"/>
        <v>#DIV/0!</v>
      </c>
      <c r="N24" s="693">
        <f t="shared" si="1"/>
        <v>0</v>
      </c>
      <c r="O24" s="581">
        <f t="shared" si="2"/>
        <v>0</v>
      </c>
      <c r="P24" s="691"/>
      <c r="Q24" s="116"/>
      <c r="R24" s="648"/>
      <c r="S24" s="146"/>
      <c r="T24" s="116"/>
      <c r="U24" s="296"/>
      <c r="V24" s="146"/>
      <c r="W24" s="149">
        <v>0</v>
      </c>
      <c r="X24" s="296"/>
      <c r="Y24" s="150"/>
      <c r="Z24" s="149"/>
      <c r="AA24" s="296"/>
      <c r="AB24" s="150"/>
      <c r="AC24" s="149"/>
      <c r="AD24" s="645"/>
      <c r="AE24" s="150"/>
      <c r="AF24" s="149"/>
      <c r="AG24" s="645"/>
      <c r="AH24" s="150"/>
      <c r="AI24" s="149"/>
      <c r="AJ24" s="645"/>
      <c r="AK24" s="150"/>
      <c r="AL24" s="149"/>
      <c r="AM24" s="645"/>
      <c r="AN24" s="639">
        <f t="shared" si="3"/>
        <v>0</v>
      </c>
      <c r="AO24" s="581">
        <f t="shared" si="4"/>
        <v>0</v>
      </c>
      <c r="AP24" s="650">
        <v>0</v>
      </c>
      <c r="AQ24" s="651"/>
      <c r="AR24" s="462"/>
      <c r="AS24" s="375"/>
      <c r="AT24" s="475"/>
      <c r="AU24" s="462"/>
      <c r="AV24" s="375"/>
      <c r="AW24" s="475">
        <v>7</v>
      </c>
      <c r="AX24" s="470">
        <v>7</v>
      </c>
      <c r="AY24" s="314">
        <f t="shared" si="14"/>
        <v>100</v>
      </c>
      <c r="AZ24" s="463"/>
      <c r="BA24" s="470"/>
      <c r="BB24" s="375"/>
      <c r="BC24" s="475"/>
      <c r="BD24" s="462"/>
      <c r="BE24" s="314"/>
      <c r="BF24" s="463"/>
      <c r="BG24" s="462"/>
      <c r="BH24" s="467"/>
      <c r="BI24" s="463"/>
      <c r="BJ24" s="462"/>
      <c r="BK24" s="467"/>
      <c r="BL24" s="463"/>
      <c r="BM24" s="462"/>
      <c r="BN24" s="467"/>
      <c r="BO24" s="653">
        <f t="shared" si="7"/>
        <v>7</v>
      </c>
      <c r="BP24" s="654">
        <f t="shared" si="8"/>
        <v>7</v>
      </c>
      <c r="BQ24" s="482">
        <f t="shared" si="9"/>
        <v>100</v>
      </c>
      <c r="BR24" s="122"/>
      <c r="BS24" s="113"/>
      <c r="BT24" s="117">
        <v>16</v>
      </c>
      <c r="BU24" s="117"/>
      <c r="BV24" s="113"/>
      <c r="BW24" s="113"/>
      <c r="BX24" s="113"/>
      <c r="BY24" s="113"/>
      <c r="BZ24" s="188">
        <f t="shared" si="10"/>
        <v>16</v>
      </c>
    </row>
    <row r="25" spans="1:78" ht="27" customHeight="1">
      <c r="A25" s="99" t="s">
        <v>566</v>
      </c>
      <c r="B25" s="99" t="s">
        <v>567</v>
      </c>
      <c r="C25" s="191" t="s">
        <v>553</v>
      </c>
      <c r="D25" s="176"/>
      <c r="E25" s="177"/>
      <c r="F25" s="270"/>
      <c r="G25" s="177"/>
      <c r="H25" s="177"/>
      <c r="I25" s="176"/>
      <c r="J25" s="685"/>
      <c r="K25" s="182"/>
      <c r="L25" s="176"/>
      <c r="M25" s="689" t="e">
        <f t="shared" si="0"/>
        <v>#DIV/0!</v>
      </c>
      <c r="N25" s="693">
        <f t="shared" si="1"/>
        <v>0</v>
      </c>
      <c r="O25" s="581">
        <f t="shared" si="2"/>
        <v>0</v>
      </c>
      <c r="P25" s="691"/>
      <c r="Q25" s="116"/>
      <c r="R25" s="648"/>
      <c r="S25" s="146"/>
      <c r="T25" s="116"/>
      <c r="U25" s="296"/>
      <c r="V25" s="146"/>
      <c r="W25" s="149">
        <v>0</v>
      </c>
      <c r="X25" s="296"/>
      <c r="Y25" s="150"/>
      <c r="Z25" s="149"/>
      <c r="AA25" s="296"/>
      <c r="AB25" s="150"/>
      <c r="AC25" s="149"/>
      <c r="AD25" s="645"/>
      <c r="AE25" s="150"/>
      <c r="AF25" s="149"/>
      <c r="AG25" s="645"/>
      <c r="AH25" s="150"/>
      <c r="AI25" s="149"/>
      <c r="AJ25" s="645"/>
      <c r="AK25" s="150"/>
      <c r="AL25" s="149"/>
      <c r="AM25" s="645"/>
      <c r="AN25" s="639">
        <f t="shared" si="3"/>
        <v>0</v>
      </c>
      <c r="AO25" s="581">
        <f t="shared" si="4"/>
        <v>0</v>
      </c>
      <c r="AP25" s="650">
        <v>0</v>
      </c>
      <c r="AQ25" s="651"/>
      <c r="AR25" s="462"/>
      <c r="AS25" s="375"/>
      <c r="AT25" s="475"/>
      <c r="AU25" s="462"/>
      <c r="AV25" s="375"/>
      <c r="AW25" s="475">
        <v>20</v>
      </c>
      <c r="AX25" s="470">
        <v>20</v>
      </c>
      <c r="AY25" s="314">
        <f t="shared" si="14"/>
        <v>100</v>
      </c>
      <c r="AZ25" s="463"/>
      <c r="BA25" s="470"/>
      <c r="BB25" s="375"/>
      <c r="BC25" s="475"/>
      <c r="BD25" s="462"/>
      <c r="BE25" s="314"/>
      <c r="BF25" s="463"/>
      <c r="BG25" s="462"/>
      <c r="BH25" s="467"/>
      <c r="BI25" s="463"/>
      <c r="BJ25" s="462"/>
      <c r="BK25" s="467"/>
      <c r="BL25" s="463"/>
      <c r="BM25" s="462"/>
      <c r="BN25" s="467"/>
      <c r="BO25" s="653">
        <f t="shared" si="7"/>
        <v>20</v>
      </c>
      <c r="BP25" s="654">
        <f t="shared" si="8"/>
        <v>20</v>
      </c>
      <c r="BQ25" s="482">
        <f t="shared" si="9"/>
        <v>100</v>
      </c>
      <c r="BR25" s="122"/>
      <c r="BS25" s="113"/>
      <c r="BT25" s="117">
        <v>20</v>
      </c>
      <c r="BU25" s="117"/>
      <c r="BV25" s="113"/>
      <c r="BW25" s="113"/>
      <c r="BX25" s="113"/>
      <c r="BY25" s="113"/>
      <c r="BZ25" s="188">
        <f t="shared" si="10"/>
        <v>20</v>
      </c>
    </row>
    <row r="26" spans="1:78" ht="27" customHeight="1">
      <c r="A26" s="99" t="s">
        <v>568</v>
      </c>
      <c r="B26" s="99" t="s">
        <v>569</v>
      </c>
      <c r="C26" s="191" t="s">
        <v>553</v>
      </c>
      <c r="D26" s="176"/>
      <c r="E26" s="177"/>
      <c r="F26" s="270"/>
      <c r="G26" s="177"/>
      <c r="H26" s="177"/>
      <c r="I26" s="176"/>
      <c r="J26" s="685"/>
      <c r="K26" s="182"/>
      <c r="L26" s="176"/>
      <c r="M26" s="689" t="e">
        <f t="shared" si="0"/>
        <v>#DIV/0!</v>
      </c>
      <c r="N26" s="693">
        <f t="shared" si="1"/>
        <v>0</v>
      </c>
      <c r="O26" s="581">
        <f t="shared" si="2"/>
        <v>0</v>
      </c>
      <c r="P26" s="691"/>
      <c r="Q26" s="116"/>
      <c r="R26" s="648"/>
      <c r="S26" s="146"/>
      <c r="T26" s="116"/>
      <c r="U26" s="296"/>
      <c r="V26" s="146"/>
      <c r="W26" s="149">
        <v>0</v>
      </c>
      <c r="X26" s="296"/>
      <c r="Y26" s="150"/>
      <c r="Z26" s="149"/>
      <c r="AA26" s="296"/>
      <c r="AB26" s="150"/>
      <c r="AC26" s="149"/>
      <c r="AD26" s="645"/>
      <c r="AE26" s="150"/>
      <c r="AF26" s="149"/>
      <c r="AG26" s="645"/>
      <c r="AH26" s="150"/>
      <c r="AI26" s="149"/>
      <c r="AJ26" s="645"/>
      <c r="AK26" s="150"/>
      <c r="AL26" s="149"/>
      <c r="AM26" s="645"/>
      <c r="AN26" s="639">
        <f t="shared" si="3"/>
        <v>0</v>
      </c>
      <c r="AO26" s="581">
        <f t="shared" si="4"/>
        <v>0</v>
      </c>
      <c r="AP26" s="650">
        <v>0</v>
      </c>
      <c r="AQ26" s="651"/>
      <c r="AR26" s="462"/>
      <c r="AS26" s="375"/>
      <c r="AT26" s="475"/>
      <c r="AU26" s="462"/>
      <c r="AV26" s="375"/>
      <c r="AW26" s="475">
        <v>9</v>
      </c>
      <c r="AX26" s="470">
        <v>4</v>
      </c>
      <c r="AY26" s="314">
        <f t="shared" si="14"/>
        <v>44.444444444444443</v>
      </c>
      <c r="AZ26" s="463"/>
      <c r="BA26" s="470"/>
      <c r="BB26" s="375"/>
      <c r="BC26" s="475"/>
      <c r="BD26" s="462"/>
      <c r="BE26" s="314"/>
      <c r="BF26" s="463"/>
      <c r="BG26" s="462"/>
      <c r="BH26" s="467"/>
      <c r="BI26" s="463"/>
      <c r="BJ26" s="462"/>
      <c r="BK26" s="467"/>
      <c r="BL26" s="463"/>
      <c r="BM26" s="462"/>
      <c r="BN26" s="467"/>
      <c r="BO26" s="653">
        <f t="shared" si="7"/>
        <v>9</v>
      </c>
      <c r="BP26" s="654">
        <f t="shared" si="8"/>
        <v>4</v>
      </c>
      <c r="BQ26" s="482">
        <f t="shared" si="9"/>
        <v>44.444444444444443</v>
      </c>
      <c r="BR26" s="122"/>
      <c r="BS26" s="113"/>
      <c r="BT26" s="117">
        <v>6</v>
      </c>
      <c r="BU26" s="117"/>
      <c r="BV26" s="113"/>
      <c r="BW26" s="113"/>
      <c r="BX26" s="113"/>
      <c r="BY26" s="113"/>
      <c r="BZ26" s="188">
        <f t="shared" si="10"/>
        <v>6</v>
      </c>
    </row>
    <row r="27" spans="1:78" ht="27" customHeight="1">
      <c r="A27" s="99" t="s">
        <v>570</v>
      </c>
      <c r="B27" s="99" t="s">
        <v>571</v>
      </c>
      <c r="C27" s="191" t="s">
        <v>553</v>
      </c>
      <c r="D27" s="176"/>
      <c r="E27" s="177"/>
      <c r="F27" s="270"/>
      <c r="G27" s="177"/>
      <c r="H27" s="177"/>
      <c r="I27" s="176"/>
      <c r="J27" s="685"/>
      <c r="K27" s="182"/>
      <c r="L27" s="176"/>
      <c r="M27" s="689" t="e">
        <f t="shared" si="0"/>
        <v>#DIV/0!</v>
      </c>
      <c r="N27" s="693">
        <f t="shared" si="1"/>
        <v>0</v>
      </c>
      <c r="O27" s="581">
        <f t="shared" si="2"/>
        <v>0</v>
      </c>
      <c r="P27" s="691"/>
      <c r="Q27" s="116"/>
      <c r="R27" s="648"/>
      <c r="S27" s="146"/>
      <c r="T27" s="116"/>
      <c r="U27" s="296"/>
      <c r="V27" s="146"/>
      <c r="W27" s="149">
        <v>0</v>
      </c>
      <c r="X27" s="296"/>
      <c r="Y27" s="150"/>
      <c r="Z27" s="149"/>
      <c r="AA27" s="296"/>
      <c r="AB27" s="150"/>
      <c r="AC27" s="149"/>
      <c r="AD27" s="645"/>
      <c r="AE27" s="150"/>
      <c r="AF27" s="149"/>
      <c r="AG27" s="645"/>
      <c r="AH27" s="150"/>
      <c r="AI27" s="149"/>
      <c r="AJ27" s="645"/>
      <c r="AK27" s="150"/>
      <c r="AL27" s="149"/>
      <c r="AM27" s="645"/>
      <c r="AN27" s="639">
        <f t="shared" si="3"/>
        <v>0</v>
      </c>
      <c r="AO27" s="581">
        <f t="shared" si="4"/>
        <v>0</v>
      </c>
      <c r="AP27" s="650">
        <v>0</v>
      </c>
      <c r="AQ27" s="651"/>
      <c r="AR27" s="462"/>
      <c r="AS27" s="375"/>
      <c r="AT27" s="475"/>
      <c r="AU27" s="462"/>
      <c r="AV27" s="375"/>
      <c r="AW27" s="475">
        <v>4</v>
      </c>
      <c r="AX27" s="470">
        <v>2</v>
      </c>
      <c r="AY27" s="314">
        <f t="shared" si="14"/>
        <v>50</v>
      </c>
      <c r="AZ27" s="463"/>
      <c r="BA27" s="470"/>
      <c r="BB27" s="375"/>
      <c r="BC27" s="475"/>
      <c r="BD27" s="462"/>
      <c r="BE27" s="314"/>
      <c r="BF27" s="463"/>
      <c r="BG27" s="462"/>
      <c r="BH27" s="467"/>
      <c r="BI27" s="463"/>
      <c r="BJ27" s="462"/>
      <c r="BK27" s="467"/>
      <c r="BL27" s="463"/>
      <c r="BM27" s="462"/>
      <c r="BN27" s="467"/>
      <c r="BO27" s="653">
        <f t="shared" si="7"/>
        <v>4</v>
      </c>
      <c r="BP27" s="654">
        <f t="shared" si="8"/>
        <v>2</v>
      </c>
      <c r="BQ27" s="482">
        <f t="shared" si="9"/>
        <v>50</v>
      </c>
      <c r="BR27" s="122"/>
      <c r="BS27" s="113"/>
      <c r="BT27" s="117">
        <v>2</v>
      </c>
      <c r="BU27" s="117"/>
      <c r="BV27" s="113"/>
      <c r="BW27" s="113"/>
      <c r="BX27" s="113"/>
      <c r="BY27" s="113"/>
      <c r="BZ27" s="188">
        <f t="shared" si="10"/>
        <v>2</v>
      </c>
    </row>
    <row r="28" spans="1:78" ht="27" customHeight="1">
      <c r="A28" s="99" t="s">
        <v>572</v>
      </c>
      <c r="B28" s="99" t="s">
        <v>573</v>
      </c>
      <c r="C28" s="191" t="s">
        <v>553</v>
      </c>
      <c r="D28" s="176"/>
      <c r="E28" s="177"/>
      <c r="F28" s="270"/>
      <c r="G28" s="177"/>
      <c r="H28" s="177"/>
      <c r="I28" s="176"/>
      <c r="J28" s="685"/>
      <c r="K28" s="182"/>
      <c r="L28" s="176"/>
      <c r="M28" s="689" t="e">
        <f t="shared" si="0"/>
        <v>#DIV/0!</v>
      </c>
      <c r="N28" s="693">
        <f t="shared" si="1"/>
        <v>0</v>
      </c>
      <c r="O28" s="581">
        <f t="shared" si="2"/>
        <v>0</v>
      </c>
      <c r="P28" s="691"/>
      <c r="Q28" s="116"/>
      <c r="R28" s="648"/>
      <c r="S28" s="146"/>
      <c r="T28" s="116"/>
      <c r="U28" s="296"/>
      <c r="V28" s="146"/>
      <c r="W28" s="149">
        <v>0</v>
      </c>
      <c r="X28" s="296"/>
      <c r="Y28" s="150"/>
      <c r="Z28" s="149">
        <v>0</v>
      </c>
      <c r="AA28" s="296"/>
      <c r="AB28" s="150"/>
      <c r="AC28" s="149"/>
      <c r="AD28" s="645"/>
      <c r="AE28" s="150"/>
      <c r="AF28" s="149"/>
      <c r="AG28" s="645"/>
      <c r="AH28" s="150"/>
      <c r="AI28" s="149"/>
      <c r="AJ28" s="645"/>
      <c r="AK28" s="150"/>
      <c r="AL28" s="149"/>
      <c r="AM28" s="645"/>
      <c r="AN28" s="639">
        <f t="shared" si="3"/>
        <v>0</v>
      </c>
      <c r="AO28" s="581">
        <f t="shared" si="4"/>
        <v>0</v>
      </c>
      <c r="AP28" s="650">
        <v>0</v>
      </c>
      <c r="AQ28" s="651"/>
      <c r="AR28" s="462"/>
      <c r="AS28" s="375"/>
      <c r="AT28" s="475"/>
      <c r="AU28" s="462"/>
      <c r="AV28" s="375"/>
      <c r="AW28" s="475">
        <v>24</v>
      </c>
      <c r="AX28" s="470">
        <v>24</v>
      </c>
      <c r="AY28" s="314">
        <f t="shared" si="14"/>
        <v>100</v>
      </c>
      <c r="AZ28" s="463"/>
      <c r="BA28" s="470"/>
      <c r="BB28" s="375"/>
      <c r="BC28" s="475"/>
      <c r="BD28" s="462"/>
      <c r="BE28" s="314"/>
      <c r="BF28" s="463"/>
      <c r="BG28" s="462"/>
      <c r="BH28" s="467"/>
      <c r="BI28" s="463"/>
      <c r="BJ28" s="462"/>
      <c r="BK28" s="467"/>
      <c r="BL28" s="463"/>
      <c r="BM28" s="462"/>
      <c r="BN28" s="467"/>
      <c r="BO28" s="653">
        <f t="shared" si="7"/>
        <v>24</v>
      </c>
      <c r="BP28" s="654">
        <f t="shared" si="8"/>
        <v>24</v>
      </c>
      <c r="BQ28" s="482">
        <f t="shared" si="9"/>
        <v>100</v>
      </c>
      <c r="BR28" s="122"/>
      <c r="BS28" s="113"/>
      <c r="BT28" s="117">
        <v>30</v>
      </c>
      <c r="BU28" s="117"/>
      <c r="BV28" s="113"/>
      <c r="BW28" s="113"/>
      <c r="BX28" s="113"/>
      <c r="BY28" s="113"/>
      <c r="BZ28" s="188">
        <f t="shared" si="10"/>
        <v>30</v>
      </c>
    </row>
    <row r="29" spans="1:78" ht="27" customHeight="1">
      <c r="A29" s="99" t="s">
        <v>574</v>
      </c>
      <c r="B29" s="99" t="s">
        <v>575</v>
      </c>
      <c r="C29" s="191" t="s">
        <v>553</v>
      </c>
      <c r="D29" s="176"/>
      <c r="E29" s="177"/>
      <c r="F29" s="270"/>
      <c r="G29" s="177"/>
      <c r="H29" s="177"/>
      <c r="I29" s="176"/>
      <c r="J29" s="686"/>
      <c r="K29" s="180"/>
      <c r="L29" s="177"/>
      <c r="M29" s="689" t="e">
        <f t="shared" si="0"/>
        <v>#DIV/0!</v>
      </c>
      <c r="N29" s="693">
        <f t="shared" si="1"/>
        <v>0</v>
      </c>
      <c r="O29" s="581">
        <f t="shared" si="2"/>
        <v>0</v>
      </c>
      <c r="P29" s="691"/>
      <c r="Q29" s="116"/>
      <c r="R29" s="648"/>
      <c r="S29" s="146"/>
      <c r="T29" s="149">
        <v>0</v>
      </c>
      <c r="U29" s="296"/>
      <c r="V29" s="150"/>
      <c r="W29" s="149">
        <v>0</v>
      </c>
      <c r="X29" s="296"/>
      <c r="Y29" s="150"/>
      <c r="Z29" s="149">
        <v>0</v>
      </c>
      <c r="AA29" s="296"/>
      <c r="AB29" s="150"/>
      <c r="AC29" s="149"/>
      <c r="AD29" s="645"/>
      <c r="AE29" s="150"/>
      <c r="AF29" s="149"/>
      <c r="AG29" s="645"/>
      <c r="AH29" s="150"/>
      <c r="AI29" s="149">
        <v>0</v>
      </c>
      <c r="AJ29" s="645"/>
      <c r="AK29" s="150"/>
      <c r="AL29" s="149"/>
      <c r="AM29" s="645"/>
      <c r="AN29" s="639">
        <f t="shared" si="3"/>
        <v>0</v>
      </c>
      <c r="AO29" s="581">
        <f t="shared" si="4"/>
        <v>0</v>
      </c>
      <c r="AP29" s="650">
        <v>0</v>
      </c>
      <c r="AQ29" s="651"/>
      <c r="AR29" s="462"/>
      <c r="AS29" s="375"/>
      <c r="AT29" s="475"/>
      <c r="AU29" s="462"/>
      <c r="AV29" s="375"/>
      <c r="AW29" s="475">
        <v>400</v>
      </c>
      <c r="AX29" s="470">
        <v>400</v>
      </c>
      <c r="AY29" s="314">
        <f t="shared" si="14"/>
        <v>100</v>
      </c>
      <c r="AZ29" s="463">
        <v>53</v>
      </c>
      <c r="BA29" s="470">
        <v>53</v>
      </c>
      <c r="BB29" s="375">
        <f>BA29*100/AZ29</f>
        <v>100</v>
      </c>
      <c r="BC29" s="475"/>
      <c r="BD29" s="462"/>
      <c r="BE29" s="314"/>
      <c r="BF29" s="463"/>
      <c r="BG29" s="462"/>
      <c r="BH29" s="467"/>
      <c r="BI29" s="463">
        <v>12</v>
      </c>
      <c r="BJ29" s="462">
        <v>1</v>
      </c>
      <c r="BK29" s="467">
        <v>8.3333333333333339</v>
      </c>
      <c r="BL29" s="463"/>
      <c r="BM29" s="462"/>
      <c r="BN29" s="467"/>
      <c r="BO29" s="653">
        <f t="shared" si="7"/>
        <v>453</v>
      </c>
      <c r="BP29" s="654">
        <f t="shared" si="8"/>
        <v>453</v>
      </c>
      <c r="BQ29" s="482">
        <f t="shared" si="9"/>
        <v>100</v>
      </c>
      <c r="BR29" s="122"/>
      <c r="BS29" s="113"/>
      <c r="BT29" s="117">
        <v>350</v>
      </c>
      <c r="BU29" s="117">
        <v>100</v>
      </c>
      <c r="BV29" s="113">
        <v>35</v>
      </c>
      <c r="BW29" s="113"/>
      <c r="BX29" s="117">
        <v>0</v>
      </c>
      <c r="BY29" s="117"/>
      <c r="BZ29" s="188">
        <f t="shared" si="10"/>
        <v>485</v>
      </c>
    </row>
    <row r="30" spans="1:78" ht="27" customHeight="1">
      <c r="A30" s="99" t="s">
        <v>576</v>
      </c>
      <c r="B30" s="99" t="s">
        <v>577</v>
      </c>
      <c r="C30" s="191" t="s">
        <v>553</v>
      </c>
      <c r="D30" s="176"/>
      <c r="E30" s="177"/>
      <c r="F30" s="270"/>
      <c r="G30" s="177"/>
      <c r="H30" s="177"/>
      <c r="I30" s="176"/>
      <c r="J30" s="686"/>
      <c r="K30" s="180"/>
      <c r="L30" s="177"/>
      <c r="M30" s="689" t="e">
        <f t="shared" si="0"/>
        <v>#DIV/0!</v>
      </c>
      <c r="N30" s="693">
        <f t="shared" si="1"/>
        <v>0</v>
      </c>
      <c r="O30" s="581">
        <f t="shared" si="2"/>
        <v>0</v>
      </c>
      <c r="P30" s="691"/>
      <c r="Q30" s="116"/>
      <c r="R30" s="648"/>
      <c r="S30" s="146">
        <v>12</v>
      </c>
      <c r="T30" s="149">
        <v>12</v>
      </c>
      <c r="U30" s="296">
        <f t="shared" ref="U30:U42" si="15">+T30*100/S30</f>
        <v>100</v>
      </c>
      <c r="V30" s="150">
        <v>6</v>
      </c>
      <c r="W30" s="149">
        <v>6</v>
      </c>
      <c r="X30" s="296">
        <f>+W30*100/V30</f>
        <v>100</v>
      </c>
      <c r="Y30" s="150">
        <v>4</v>
      </c>
      <c r="Z30" s="149">
        <v>4</v>
      </c>
      <c r="AA30" s="296">
        <f>+Z30*100/Y30</f>
        <v>100</v>
      </c>
      <c r="AB30" s="150"/>
      <c r="AC30" s="149">
        <v>0</v>
      </c>
      <c r="AD30" s="645"/>
      <c r="AE30" s="150"/>
      <c r="AF30" s="149">
        <v>0</v>
      </c>
      <c r="AG30" s="645"/>
      <c r="AH30" s="150"/>
      <c r="AI30" s="149">
        <v>0</v>
      </c>
      <c r="AJ30" s="645"/>
      <c r="AK30" s="150"/>
      <c r="AL30" s="149">
        <v>0</v>
      </c>
      <c r="AM30" s="645"/>
      <c r="AN30" s="639">
        <f t="shared" si="3"/>
        <v>22</v>
      </c>
      <c r="AO30" s="581">
        <f t="shared" si="4"/>
        <v>22</v>
      </c>
      <c r="AP30" s="650">
        <f t="shared" si="5"/>
        <v>100</v>
      </c>
      <c r="AQ30" s="651"/>
      <c r="AR30" s="462"/>
      <c r="AS30" s="375"/>
      <c r="AT30" s="475">
        <v>30</v>
      </c>
      <c r="AU30" s="470">
        <v>12</v>
      </c>
      <c r="AV30" s="375">
        <f t="shared" si="12"/>
        <v>40</v>
      </c>
      <c r="AW30" s="475">
        <v>170</v>
      </c>
      <c r="AX30" s="470">
        <v>162</v>
      </c>
      <c r="AY30" s="314">
        <f t="shared" si="14"/>
        <v>95.294117647058826</v>
      </c>
      <c r="AZ30" s="463">
        <v>30</v>
      </c>
      <c r="BA30" s="470">
        <v>21</v>
      </c>
      <c r="BB30" s="375">
        <f>BA30*100/AZ30</f>
        <v>70</v>
      </c>
      <c r="BC30" s="475">
        <v>2</v>
      </c>
      <c r="BD30" s="462">
        <v>2</v>
      </c>
      <c r="BE30" s="314">
        <f>+BD30*100/BC30</f>
        <v>100</v>
      </c>
      <c r="BF30" s="463">
        <v>30</v>
      </c>
      <c r="BG30" s="470">
        <v>30</v>
      </c>
      <c r="BH30" s="474"/>
      <c r="BI30" s="463">
        <v>2</v>
      </c>
      <c r="BJ30" s="470">
        <v>1</v>
      </c>
      <c r="BK30" s="474">
        <v>50</v>
      </c>
      <c r="BL30" s="463">
        <v>20</v>
      </c>
      <c r="BM30" s="470">
        <v>4</v>
      </c>
      <c r="BN30" s="474">
        <v>20</v>
      </c>
      <c r="BO30" s="653">
        <f t="shared" si="7"/>
        <v>262</v>
      </c>
      <c r="BP30" s="654">
        <f t="shared" si="8"/>
        <v>227</v>
      </c>
      <c r="BQ30" s="482">
        <f t="shared" si="9"/>
        <v>86.641221374045799</v>
      </c>
      <c r="BR30" s="122"/>
      <c r="BS30" s="117">
        <v>0</v>
      </c>
      <c r="BT30" s="117">
        <v>35</v>
      </c>
      <c r="BU30" s="117">
        <v>30</v>
      </c>
      <c r="BV30" s="113">
        <v>20</v>
      </c>
      <c r="BW30" s="117">
        <v>33</v>
      </c>
      <c r="BX30" s="117">
        <v>0</v>
      </c>
      <c r="BY30" s="117">
        <v>35</v>
      </c>
      <c r="BZ30" s="188">
        <f t="shared" si="10"/>
        <v>153</v>
      </c>
    </row>
    <row r="31" spans="1:78" ht="27" customHeight="1">
      <c r="A31" s="95" t="s">
        <v>683</v>
      </c>
      <c r="B31" s="99"/>
      <c r="C31" s="191"/>
      <c r="D31" s="176"/>
      <c r="E31" s="177"/>
      <c r="F31" s="270"/>
      <c r="G31" s="177"/>
      <c r="H31" s="177"/>
      <c r="I31" s="176"/>
      <c r="J31" s="686"/>
      <c r="K31" s="180"/>
      <c r="L31" s="177"/>
      <c r="M31" s="689" t="e">
        <f t="shared" si="0"/>
        <v>#DIV/0!</v>
      </c>
      <c r="N31" s="693">
        <f t="shared" si="1"/>
        <v>0</v>
      </c>
      <c r="O31" s="581">
        <f t="shared" si="2"/>
        <v>0</v>
      </c>
      <c r="P31" s="691"/>
      <c r="Q31" s="116"/>
      <c r="R31" s="648"/>
      <c r="S31" s="146"/>
      <c r="T31" s="149"/>
      <c r="U31" s="296"/>
      <c r="V31" s="150"/>
      <c r="W31" s="149"/>
      <c r="X31" s="296"/>
      <c r="Y31" s="150"/>
      <c r="Z31" s="149"/>
      <c r="AA31" s="296"/>
      <c r="AB31" s="150"/>
      <c r="AC31" s="149"/>
      <c r="AD31" s="645"/>
      <c r="AE31" s="150"/>
      <c r="AF31" s="149">
        <v>36</v>
      </c>
      <c r="AG31" s="645"/>
      <c r="AH31" s="150"/>
      <c r="AI31" s="149">
        <v>4</v>
      </c>
      <c r="AJ31" s="645"/>
      <c r="AK31" s="150"/>
      <c r="AL31" s="149">
        <v>12</v>
      </c>
      <c r="AM31" s="645"/>
      <c r="AN31" s="639">
        <f t="shared" si="3"/>
        <v>0</v>
      </c>
      <c r="AO31" s="581">
        <f t="shared" si="4"/>
        <v>52</v>
      </c>
      <c r="AP31" s="650">
        <v>0</v>
      </c>
      <c r="AQ31" s="651"/>
      <c r="AR31" s="462"/>
      <c r="AS31" s="375"/>
      <c r="AT31" s="475"/>
      <c r="AU31" s="470"/>
      <c r="AV31" s="375"/>
      <c r="AW31" s="475">
        <v>14</v>
      </c>
      <c r="AX31" s="470">
        <v>14</v>
      </c>
      <c r="AY31" s="314">
        <f t="shared" si="14"/>
        <v>100</v>
      </c>
      <c r="AZ31" s="463"/>
      <c r="BA31" s="470">
        <v>0</v>
      </c>
      <c r="BB31" s="375"/>
      <c r="BC31" s="475">
        <v>12</v>
      </c>
      <c r="BD31" s="470">
        <v>12</v>
      </c>
      <c r="BE31" s="375">
        <f>+BD31*100/BC31</f>
        <v>100</v>
      </c>
      <c r="BF31" s="475"/>
      <c r="BG31" s="470">
        <v>18</v>
      </c>
      <c r="BH31" s="474"/>
      <c r="BI31" s="475">
        <v>14</v>
      </c>
      <c r="BJ31" s="470">
        <v>14</v>
      </c>
      <c r="BK31" s="474">
        <f>+BJ31*100/BI31</f>
        <v>100</v>
      </c>
      <c r="BL31" s="475">
        <v>20</v>
      </c>
      <c r="BM31" s="470">
        <v>17</v>
      </c>
      <c r="BN31" s="474">
        <f>+BM31*100/BL31</f>
        <v>85</v>
      </c>
      <c r="BO31" s="653">
        <f t="shared" si="7"/>
        <v>26</v>
      </c>
      <c r="BP31" s="654">
        <f t="shared" si="8"/>
        <v>44</v>
      </c>
      <c r="BQ31" s="482">
        <f t="shared" si="9"/>
        <v>169.23076923076923</v>
      </c>
      <c r="BR31" s="122"/>
      <c r="BS31" s="117"/>
      <c r="BT31" s="117">
        <v>0</v>
      </c>
      <c r="BU31" s="117">
        <v>0</v>
      </c>
      <c r="BV31" s="117">
        <v>0</v>
      </c>
      <c r="BW31" s="117">
        <v>0</v>
      </c>
      <c r="BX31" s="117">
        <v>0</v>
      </c>
      <c r="BY31" s="117">
        <v>0</v>
      </c>
      <c r="BZ31" s="188">
        <f t="shared" si="10"/>
        <v>0</v>
      </c>
    </row>
    <row r="32" spans="1:78" ht="27" customHeight="1">
      <c r="A32" s="95" t="s">
        <v>686</v>
      </c>
      <c r="B32" s="99"/>
      <c r="C32" s="191"/>
      <c r="D32" s="176"/>
      <c r="E32" s="177"/>
      <c r="F32" s="270"/>
      <c r="G32" s="177"/>
      <c r="H32" s="177"/>
      <c r="I32" s="176"/>
      <c r="J32" s="686"/>
      <c r="K32" s="180"/>
      <c r="L32" s="177"/>
      <c r="M32" s="689" t="e">
        <f t="shared" si="0"/>
        <v>#DIV/0!</v>
      </c>
      <c r="N32" s="693">
        <f t="shared" si="1"/>
        <v>0</v>
      </c>
      <c r="O32" s="581">
        <f t="shared" si="2"/>
        <v>0</v>
      </c>
      <c r="P32" s="641"/>
      <c r="Q32" s="640"/>
      <c r="R32" s="648"/>
      <c r="S32" s="642"/>
      <c r="T32" s="640"/>
      <c r="U32" s="296"/>
      <c r="V32" s="642"/>
      <c r="W32" s="640"/>
      <c r="X32" s="296"/>
      <c r="Y32" s="642"/>
      <c r="Z32" s="640"/>
      <c r="AA32" s="649"/>
      <c r="AB32" s="642"/>
      <c r="AC32" s="640"/>
      <c r="AD32" s="645"/>
      <c r="AE32" s="642"/>
      <c r="AF32" s="640">
        <v>0</v>
      </c>
      <c r="AG32" s="645"/>
      <c r="AH32" s="642"/>
      <c r="AI32" s="640">
        <v>1</v>
      </c>
      <c r="AJ32" s="645"/>
      <c r="AK32" s="642"/>
      <c r="AL32" s="640">
        <v>0</v>
      </c>
      <c r="AM32" s="645"/>
      <c r="AN32" s="639">
        <f t="shared" si="3"/>
        <v>0</v>
      </c>
      <c r="AO32" s="581">
        <f t="shared" si="4"/>
        <v>1</v>
      </c>
      <c r="AP32" s="650">
        <v>0</v>
      </c>
      <c r="AQ32" s="651"/>
      <c r="AR32" s="462"/>
      <c r="AS32" s="375"/>
      <c r="AT32" s="475"/>
      <c r="AU32" s="470"/>
      <c r="AV32" s="375"/>
      <c r="AW32" s="475"/>
      <c r="AX32" s="470"/>
      <c r="AY32" s="314"/>
      <c r="AZ32" s="463"/>
      <c r="BA32" s="470"/>
      <c r="BB32" s="375"/>
      <c r="BC32" s="475"/>
      <c r="BD32" s="470"/>
      <c r="BE32" s="375"/>
      <c r="BF32" s="475"/>
      <c r="BG32" s="470">
        <v>1</v>
      </c>
      <c r="BH32" s="474"/>
      <c r="BI32" s="475">
        <v>1</v>
      </c>
      <c r="BJ32" s="470">
        <v>1</v>
      </c>
      <c r="BK32" s="474">
        <f>+BJ32*100/BI32</f>
        <v>100</v>
      </c>
      <c r="BL32" s="475">
        <v>1</v>
      </c>
      <c r="BM32" s="470">
        <v>1</v>
      </c>
      <c r="BN32" s="474">
        <f>+BM32*100/BL32</f>
        <v>100</v>
      </c>
      <c r="BO32" s="653">
        <f t="shared" si="7"/>
        <v>0</v>
      </c>
      <c r="BP32" s="654">
        <f t="shared" si="8"/>
        <v>1</v>
      </c>
      <c r="BQ32" s="482" t="e">
        <f t="shared" si="9"/>
        <v>#DIV/0!</v>
      </c>
      <c r="BR32" s="122"/>
      <c r="BS32" s="117"/>
      <c r="BT32" s="117"/>
      <c r="BU32" s="117"/>
      <c r="BV32" s="117"/>
      <c r="BW32" s="117">
        <v>0</v>
      </c>
      <c r="BX32" s="117">
        <v>0</v>
      </c>
      <c r="BY32" s="117">
        <v>0</v>
      </c>
      <c r="BZ32" s="188">
        <f t="shared" si="10"/>
        <v>0</v>
      </c>
    </row>
    <row r="33" spans="1:78" ht="34.5" customHeight="1">
      <c r="A33" s="99" t="s">
        <v>578</v>
      </c>
      <c r="B33" s="99" t="s">
        <v>579</v>
      </c>
      <c r="C33" s="191" t="s">
        <v>377</v>
      </c>
      <c r="D33" s="176"/>
      <c r="E33" s="177"/>
      <c r="F33" s="270"/>
      <c r="G33" s="177"/>
      <c r="H33" s="177"/>
      <c r="I33" s="176"/>
      <c r="J33" s="686"/>
      <c r="K33" s="180">
        <v>500</v>
      </c>
      <c r="L33" s="176">
        <v>500</v>
      </c>
      <c r="M33" s="689">
        <f t="shared" si="0"/>
        <v>100</v>
      </c>
      <c r="N33" s="693">
        <f t="shared" si="1"/>
        <v>500</v>
      </c>
      <c r="O33" s="581">
        <f t="shared" si="2"/>
        <v>500</v>
      </c>
      <c r="P33" s="691">
        <v>1000</v>
      </c>
      <c r="Q33" s="149">
        <v>1000</v>
      </c>
      <c r="R33" s="648">
        <f t="shared" si="11"/>
        <v>100</v>
      </c>
      <c r="S33" s="150">
        <v>44808</v>
      </c>
      <c r="T33" s="149">
        <v>44800</v>
      </c>
      <c r="U33" s="296">
        <f t="shared" si="15"/>
        <v>99.98214604534904</v>
      </c>
      <c r="V33" s="150">
        <v>12</v>
      </c>
      <c r="W33" s="149">
        <v>12</v>
      </c>
      <c r="X33" s="296">
        <f t="shared" ref="X33:X45" si="16">+W33*100/V33</f>
        <v>100</v>
      </c>
      <c r="Y33" s="150"/>
      <c r="Z33" s="149"/>
      <c r="AA33" s="296"/>
      <c r="AB33" s="150">
        <v>39702</v>
      </c>
      <c r="AC33" s="149">
        <v>0</v>
      </c>
      <c r="AD33" s="645">
        <f>+AC33*100/AB33</f>
        <v>0</v>
      </c>
      <c r="AE33" s="150">
        <v>84</v>
      </c>
      <c r="AF33" s="149">
        <v>181176</v>
      </c>
      <c r="AG33" s="645"/>
      <c r="AH33" s="150"/>
      <c r="AI33" s="149">
        <v>0</v>
      </c>
      <c r="AJ33" s="645"/>
      <c r="AK33" s="150">
        <v>38200</v>
      </c>
      <c r="AL33" s="149">
        <v>38100</v>
      </c>
      <c r="AM33" s="645"/>
      <c r="AN33" s="639">
        <f t="shared" si="3"/>
        <v>123806</v>
      </c>
      <c r="AO33" s="581">
        <f t="shared" si="4"/>
        <v>265088</v>
      </c>
      <c r="AP33" s="650">
        <f t="shared" si="5"/>
        <v>214.11563252184871</v>
      </c>
      <c r="AQ33" s="651">
        <v>10421</v>
      </c>
      <c r="AR33" s="470">
        <v>9450</v>
      </c>
      <c r="AS33" s="375">
        <f t="shared" si="6"/>
        <v>90.682276173111987</v>
      </c>
      <c r="AT33" s="475">
        <v>18337</v>
      </c>
      <c r="AU33" s="470">
        <v>17849</v>
      </c>
      <c r="AV33" s="375">
        <f t="shared" si="12"/>
        <v>97.338714075366738</v>
      </c>
      <c r="AW33" s="475"/>
      <c r="AX33" s="470">
        <v>0</v>
      </c>
      <c r="AY33" s="314"/>
      <c r="AZ33" s="463"/>
      <c r="BA33" s="470"/>
      <c r="BB33" s="375"/>
      <c r="BC33" s="475">
        <v>29431</v>
      </c>
      <c r="BD33" s="470">
        <v>21567</v>
      </c>
      <c r="BE33" s="375">
        <f>BD33*100/BC33</f>
        <v>73.279874961774993</v>
      </c>
      <c r="BF33" s="475">
        <v>9396</v>
      </c>
      <c r="BG33" s="470">
        <v>9396</v>
      </c>
      <c r="BH33" s="474">
        <f t="shared" ref="BH33:BH42" si="17">BG33*100/BF33</f>
        <v>100</v>
      </c>
      <c r="BI33" s="475">
        <v>3644</v>
      </c>
      <c r="BJ33" s="470">
        <v>3313</v>
      </c>
      <c r="BK33" s="474">
        <v>90.916575192096602</v>
      </c>
      <c r="BL33" s="475">
        <v>50996</v>
      </c>
      <c r="BM33" s="470">
        <v>46299</v>
      </c>
      <c r="BN33" s="474">
        <v>90.78947368421052</v>
      </c>
      <c r="BO33" s="653">
        <f t="shared" si="7"/>
        <v>67585</v>
      </c>
      <c r="BP33" s="654">
        <f t="shared" si="8"/>
        <v>58262</v>
      </c>
      <c r="BQ33" s="482">
        <f t="shared" si="9"/>
        <v>86.205518976104159</v>
      </c>
      <c r="BR33" s="167">
        <v>4500</v>
      </c>
      <c r="BS33" s="117">
        <v>17314</v>
      </c>
      <c r="BT33" s="117">
        <v>0</v>
      </c>
      <c r="BU33" s="117"/>
      <c r="BV33" s="117">
        <v>18929</v>
      </c>
      <c r="BW33" s="117">
        <v>41287</v>
      </c>
      <c r="BX33" s="117">
        <v>2852</v>
      </c>
      <c r="BY33" s="117">
        <v>22871</v>
      </c>
      <c r="BZ33" s="188">
        <f t="shared" si="10"/>
        <v>107753</v>
      </c>
    </row>
    <row r="34" spans="1:78" ht="27" customHeight="1">
      <c r="A34" s="99" t="s">
        <v>580</v>
      </c>
      <c r="B34" s="99" t="s">
        <v>581</v>
      </c>
      <c r="C34" s="191" t="s">
        <v>553</v>
      </c>
      <c r="D34" s="176"/>
      <c r="E34" s="176">
        <v>375</v>
      </c>
      <c r="F34" s="271"/>
      <c r="G34" s="177"/>
      <c r="H34" s="177"/>
      <c r="I34" s="176">
        <v>839</v>
      </c>
      <c r="J34" s="686"/>
      <c r="K34" s="180">
        <v>544</v>
      </c>
      <c r="L34" s="176">
        <v>544</v>
      </c>
      <c r="M34" s="689">
        <f t="shared" si="0"/>
        <v>100</v>
      </c>
      <c r="N34" s="693">
        <f t="shared" si="1"/>
        <v>544</v>
      </c>
      <c r="O34" s="581">
        <f t="shared" si="2"/>
        <v>1383</v>
      </c>
      <c r="P34" s="691"/>
      <c r="Q34" s="149">
        <v>0</v>
      </c>
      <c r="R34" s="648"/>
      <c r="S34" s="150">
        <v>5026</v>
      </c>
      <c r="T34" s="149">
        <v>5026</v>
      </c>
      <c r="U34" s="296">
        <f t="shared" si="15"/>
        <v>100</v>
      </c>
      <c r="V34" s="150">
        <v>3000</v>
      </c>
      <c r="W34" s="149">
        <v>1829</v>
      </c>
      <c r="X34" s="296">
        <f t="shared" si="16"/>
        <v>60.966666666666669</v>
      </c>
      <c r="Y34" s="150">
        <v>2850</v>
      </c>
      <c r="Z34" s="149">
        <v>2795</v>
      </c>
      <c r="AA34" s="296">
        <f>+Z34*100/Y34</f>
        <v>98.070175438596493</v>
      </c>
      <c r="AB34" s="150">
        <v>2452</v>
      </c>
      <c r="AC34" s="149">
        <v>11757</v>
      </c>
      <c r="AD34" s="645">
        <f t="shared" ref="AD34:AD42" si="18">+AC34*100/AB34</f>
        <v>479.48613376835237</v>
      </c>
      <c r="AE34" s="150">
        <v>8465</v>
      </c>
      <c r="AF34" s="149">
        <v>8465</v>
      </c>
      <c r="AG34" s="645"/>
      <c r="AH34" s="150">
        <v>633</v>
      </c>
      <c r="AI34" s="149">
        <v>528</v>
      </c>
      <c r="AJ34" s="645"/>
      <c r="AK34" s="150">
        <v>11557</v>
      </c>
      <c r="AL34" s="149">
        <v>11554</v>
      </c>
      <c r="AM34" s="645"/>
      <c r="AN34" s="639">
        <f t="shared" si="3"/>
        <v>33983</v>
      </c>
      <c r="AO34" s="581">
        <f t="shared" si="4"/>
        <v>41954</v>
      </c>
      <c r="AP34" s="650">
        <f t="shared" si="5"/>
        <v>123.45584556984375</v>
      </c>
      <c r="AQ34" s="651">
        <v>100</v>
      </c>
      <c r="AR34" s="470">
        <v>100</v>
      </c>
      <c r="AS34" s="375">
        <f t="shared" si="6"/>
        <v>100</v>
      </c>
      <c r="AT34" s="475">
        <v>11700</v>
      </c>
      <c r="AU34" s="470">
        <v>11574</v>
      </c>
      <c r="AV34" s="375">
        <f t="shared" si="12"/>
        <v>98.92307692307692</v>
      </c>
      <c r="AW34" s="475">
        <v>1300</v>
      </c>
      <c r="AX34" s="470">
        <v>1150</v>
      </c>
      <c r="AY34" s="314">
        <f t="shared" si="14"/>
        <v>88.461538461538467</v>
      </c>
      <c r="AZ34" s="463">
        <v>800</v>
      </c>
      <c r="BA34" s="470">
        <v>244</v>
      </c>
      <c r="BB34" s="375">
        <f t="shared" ref="BB34:BB45" si="19">BA34*100/AZ34</f>
        <v>30.5</v>
      </c>
      <c r="BC34" s="475">
        <v>3671</v>
      </c>
      <c r="BD34" s="470">
        <v>3671</v>
      </c>
      <c r="BE34" s="375">
        <f t="shared" ref="BE34:BE42" si="20">BD34*100/BC34</f>
        <v>100</v>
      </c>
      <c r="BF34" s="475">
        <v>9244</v>
      </c>
      <c r="BG34" s="470">
        <v>9244</v>
      </c>
      <c r="BH34" s="474">
        <f t="shared" si="17"/>
        <v>100</v>
      </c>
      <c r="BI34" s="475">
        <v>1667</v>
      </c>
      <c r="BJ34" s="470">
        <v>1667</v>
      </c>
      <c r="BK34" s="474">
        <v>100</v>
      </c>
      <c r="BL34" s="475">
        <v>14017</v>
      </c>
      <c r="BM34" s="470">
        <v>7636</v>
      </c>
      <c r="BN34" s="474">
        <v>54.476706855960622</v>
      </c>
      <c r="BO34" s="653">
        <f t="shared" si="7"/>
        <v>26815</v>
      </c>
      <c r="BP34" s="654">
        <f t="shared" si="8"/>
        <v>25983</v>
      </c>
      <c r="BQ34" s="482">
        <f t="shared" si="9"/>
        <v>96.897258996830132</v>
      </c>
      <c r="BR34" s="167">
        <v>100</v>
      </c>
      <c r="BS34" s="117">
        <v>8949</v>
      </c>
      <c r="BT34" s="117">
        <v>1300</v>
      </c>
      <c r="BU34" s="117">
        <v>2000</v>
      </c>
      <c r="BV34" s="117">
        <v>3553</v>
      </c>
      <c r="BW34" s="117">
        <v>10168</v>
      </c>
      <c r="BX34" s="117">
        <v>2880</v>
      </c>
      <c r="BY34" s="117">
        <v>16820</v>
      </c>
      <c r="BZ34" s="188">
        <f t="shared" si="10"/>
        <v>45770</v>
      </c>
    </row>
    <row r="35" spans="1:78" ht="27" customHeight="1">
      <c r="A35" s="99" t="s">
        <v>582</v>
      </c>
      <c r="B35" s="99" t="s">
        <v>583</v>
      </c>
      <c r="C35" s="191" t="s">
        <v>553</v>
      </c>
      <c r="D35" s="176"/>
      <c r="E35" s="176">
        <v>375</v>
      </c>
      <c r="F35" s="271"/>
      <c r="G35" s="177"/>
      <c r="H35" s="177"/>
      <c r="I35" s="176">
        <v>839</v>
      </c>
      <c r="J35" s="686"/>
      <c r="K35" s="180">
        <v>544</v>
      </c>
      <c r="L35" s="176">
        <v>542</v>
      </c>
      <c r="M35" s="689">
        <f t="shared" si="0"/>
        <v>99.632352941176464</v>
      </c>
      <c r="N35" s="693">
        <f t="shared" si="1"/>
        <v>544</v>
      </c>
      <c r="O35" s="581">
        <f t="shared" si="2"/>
        <v>1381</v>
      </c>
      <c r="P35" s="691"/>
      <c r="Q35" s="116"/>
      <c r="R35" s="648"/>
      <c r="S35" s="146">
        <v>5026</v>
      </c>
      <c r="T35" s="116">
        <v>5026</v>
      </c>
      <c r="U35" s="296">
        <f t="shared" si="15"/>
        <v>100</v>
      </c>
      <c r="V35" s="146">
        <v>3000</v>
      </c>
      <c r="W35" s="149">
        <v>1752</v>
      </c>
      <c r="X35" s="296">
        <f t="shared" si="16"/>
        <v>58.4</v>
      </c>
      <c r="Y35" s="150">
        <v>2800</v>
      </c>
      <c r="Z35" s="149">
        <v>2703</v>
      </c>
      <c r="AA35" s="296">
        <f t="shared" ref="AA35:AA45" si="21">+Z35*100/Y35</f>
        <v>96.535714285714292</v>
      </c>
      <c r="AB35" s="150">
        <v>2452</v>
      </c>
      <c r="AC35" s="149">
        <v>12022</v>
      </c>
      <c r="AD35" s="645">
        <f t="shared" si="18"/>
        <v>490.29363784665577</v>
      </c>
      <c r="AE35" s="150">
        <v>8465</v>
      </c>
      <c r="AF35" s="149">
        <v>8465</v>
      </c>
      <c r="AG35" s="645"/>
      <c r="AH35" s="150">
        <v>633</v>
      </c>
      <c r="AI35" s="149">
        <v>325</v>
      </c>
      <c r="AJ35" s="645"/>
      <c r="AK35" s="150">
        <v>11557</v>
      </c>
      <c r="AL35" s="149">
        <v>11500</v>
      </c>
      <c r="AM35" s="645"/>
      <c r="AN35" s="639">
        <f t="shared" si="3"/>
        <v>33933</v>
      </c>
      <c r="AO35" s="581">
        <f t="shared" si="4"/>
        <v>41793</v>
      </c>
      <c r="AP35" s="650">
        <f t="shared" si="5"/>
        <v>123.16329237025904</v>
      </c>
      <c r="AQ35" s="651"/>
      <c r="AR35" s="462"/>
      <c r="AS35" s="375"/>
      <c r="AT35" s="475">
        <v>9500</v>
      </c>
      <c r="AU35" s="462"/>
      <c r="AV35" s="375">
        <f t="shared" si="12"/>
        <v>0</v>
      </c>
      <c r="AW35" s="475">
        <v>1300</v>
      </c>
      <c r="AX35" s="470">
        <v>1150</v>
      </c>
      <c r="AY35" s="314">
        <f t="shared" si="14"/>
        <v>88.461538461538467</v>
      </c>
      <c r="AZ35" s="463">
        <v>800</v>
      </c>
      <c r="BA35" s="470">
        <v>244</v>
      </c>
      <c r="BB35" s="375">
        <f t="shared" si="19"/>
        <v>30.5</v>
      </c>
      <c r="BC35" s="475">
        <v>3671</v>
      </c>
      <c r="BD35" s="470">
        <v>3671</v>
      </c>
      <c r="BE35" s="375">
        <f t="shared" si="20"/>
        <v>100</v>
      </c>
      <c r="BF35" s="475">
        <v>9244</v>
      </c>
      <c r="BG35" s="470">
        <v>9244</v>
      </c>
      <c r="BH35" s="474">
        <f t="shared" si="17"/>
        <v>100</v>
      </c>
      <c r="BI35" s="475">
        <v>1517</v>
      </c>
      <c r="BJ35" s="470">
        <v>1517</v>
      </c>
      <c r="BK35" s="474">
        <v>100</v>
      </c>
      <c r="BL35" s="475">
        <v>14017</v>
      </c>
      <c r="BM35" s="470">
        <v>5166</v>
      </c>
      <c r="BN35" s="474">
        <v>36.855247199828781</v>
      </c>
      <c r="BO35" s="653">
        <f t="shared" si="7"/>
        <v>24515</v>
      </c>
      <c r="BP35" s="654">
        <f t="shared" si="8"/>
        <v>14309</v>
      </c>
      <c r="BQ35" s="482">
        <f t="shared" si="9"/>
        <v>58.368345910666939</v>
      </c>
      <c r="BR35" s="122"/>
      <c r="BS35" s="113"/>
      <c r="BT35" s="117">
        <v>1300</v>
      </c>
      <c r="BU35" s="117">
        <v>2000</v>
      </c>
      <c r="BV35" s="117">
        <v>3553</v>
      </c>
      <c r="BW35" s="117">
        <v>10168</v>
      </c>
      <c r="BX35" s="117">
        <v>2880</v>
      </c>
      <c r="BY35" s="117">
        <v>16820</v>
      </c>
      <c r="BZ35" s="188">
        <f t="shared" si="10"/>
        <v>36721</v>
      </c>
    </row>
    <row r="36" spans="1:78" ht="27" customHeight="1">
      <c r="A36" s="99" t="s">
        <v>584</v>
      </c>
      <c r="B36" s="99" t="s">
        <v>585</v>
      </c>
      <c r="C36" s="191" t="s">
        <v>553</v>
      </c>
      <c r="D36" s="176"/>
      <c r="E36" s="176">
        <v>500</v>
      </c>
      <c r="F36" s="271"/>
      <c r="G36" s="177"/>
      <c r="H36" s="177"/>
      <c r="I36" s="176"/>
      <c r="J36" s="686"/>
      <c r="K36" s="180"/>
      <c r="L36" s="176"/>
      <c r="M36" s="689" t="e">
        <f t="shared" si="0"/>
        <v>#DIV/0!</v>
      </c>
      <c r="N36" s="693">
        <f t="shared" si="1"/>
        <v>0</v>
      </c>
      <c r="O36" s="581">
        <f t="shared" si="2"/>
        <v>0</v>
      </c>
      <c r="P36" s="691"/>
      <c r="Q36" s="116"/>
      <c r="R36" s="648"/>
      <c r="S36" s="146">
        <v>5035</v>
      </c>
      <c r="T36" s="149">
        <v>5020</v>
      </c>
      <c r="U36" s="296">
        <f t="shared" si="15"/>
        <v>99.702085402184707</v>
      </c>
      <c r="V36" s="150">
        <v>500</v>
      </c>
      <c r="W36" s="149">
        <v>223</v>
      </c>
      <c r="X36" s="296">
        <f t="shared" si="16"/>
        <v>44.6</v>
      </c>
      <c r="Y36" s="150">
        <v>90</v>
      </c>
      <c r="Z36" s="149">
        <v>82</v>
      </c>
      <c r="AA36" s="296">
        <f t="shared" si="21"/>
        <v>91.111111111111114</v>
      </c>
      <c r="AB36" s="150"/>
      <c r="AC36" s="149"/>
      <c r="AD36" s="645"/>
      <c r="AE36" s="150"/>
      <c r="AF36" s="149"/>
      <c r="AG36" s="645"/>
      <c r="AH36" s="150"/>
      <c r="AI36" s="149">
        <v>0</v>
      </c>
      <c r="AJ36" s="645"/>
      <c r="AK36" s="150"/>
      <c r="AL36" s="149"/>
      <c r="AM36" s="645"/>
      <c r="AN36" s="639">
        <f t="shared" si="3"/>
        <v>5625</v>
      </c>
      <c r="AO36" s="581">
        <f t="shared" si="4"/>
        <v>5325</v>
      </c>
      <c r="AP36" s="650">
        <f t="shared" si="5"/>
        <v>94.666666666666671</v>
      </c>
      <c r="AQ36" s="651"/>
      <c r="AR36" s="462"/>
      <c r="AS36" s="375"/>
      <c r="AT36" s="475"/>
      <c r="AU36" s="470">
        <v>9329</v>
      </c>
      <c r="AV36" s="375"/>
      <c r="AW36" s="475">
        <v>600</v>
      </c>
      <c r="AX36" s="470">
        <v>417</v>
      </c>
      <c r="AY36" s="314">
        <f t="shared" si="14"/>
        <v>69.5</v>
      </c>
      <c r="AZ36" s="463">
        <v>20</v>
      </c>
      <c r="BA36" s="470">
        <v>0</v>
      </c>
      <c r="BB36" s="375">
        <f t="shared" si="19"/>
        <v>0</v>
      </c>
      <c r="BC36" s="475"/>
      <c r="BD36" s="462"/>
      <c r="BE36" s="375"/>
      <c r="BF36" s="475"/>
      <c r="BG36" s="462"/>
      <c r="BH36" s="474"/>
      <c r="BI36" s="475">
        <v>2383</v>
      </c>
      <c r="BJ36" s="462">
        <v>1</v>
      </c>
      <c r="BK36" s="474">
        <v>4.1963911036508601E-2</v>
      </c>
      <c r="BL36" s="475"/>
      <c r="BM36" s="462"/>
      <c r="BN36" s="474"/>
      <c r="BO36" s="653">
        <f t="shared" si="7"/>
        <v>620</v>
      </c>
      <c r="BP36" s="654">
        <f t="shared" si="8"/>
        <v>9746</v>
      </c>
      <c r="BQ36" s="482">
        <f t="shared" si="9"/>
        <v>1571.9354838709678</v>
      </c>
      <c r="BR36" s="122"/>
      <c r="BS36" s="117">
        <v>8949</v>
      </c>
      <c r="BT36" s="117">
        <v>660</v>
      </c>
      <c r="BU36" s="117">
        <v>60</v>
      </c>
      <c r="BV36" s="113"/>
      <c r="BW36" s="113"/>
      <c r="BX36" s="117">
        <v>0</v>
      </c>
      <c r="BY36" s="117"/>
      <c r="BZ36" s="188">
        <f t="shared" si="10"/>
        <v>9669</v>
      </c>
    </row>
    <row r="37" spans="1:78" ht="27" customHeight="1">
      <c r="A37" s="99" t="s">
        <v>586</v>
      </c>
      <c r="B37" s="99" t="s">
        <v>587</v>
      </c>
      <c r="C37" s="191" t="s">
        <v>553</v>
      </c>
      <c r="D37" s="176"/>
      <c r="E37" s="176">
        <v>30</v>
      </c>
      <c r="F37" s="271"/>
      <c r="G37" s="177"/>
      <c r="H37" s="177"/>
      <c r="I37" s="176">
        <v>579</v>
      </c>
      <c r="J37" s="686"/>
      <c r="K37" s="180">
        <v>254</v>
      </c>
      <c r="L37" s="176">
        <v>250</v>
      </c>
      <c r="M37" s="689">
        <f t="shared" si="0"/>
        <v>98.425196850393704</v>
      </c>
      <c r="N37" s="693">
        <f t="shared" si="1"/>
        <v>254</v>
      </c>
      <c r="O37" s="581">
        <f t="shared" si="2"/>
        <v>829</v>
      </c>
      <c r="P37" s="691"/>
      <c r="Q37" s="116"/>
      <c r="R37" s="648"/>
      <c r="S37" s="146">
        <v>9932</v>
      </c>
      <c r="T37" s="149">
        <v>9930</v>
      </c>
      <c r="U37" s="296">
        <f t="shared" si="15"/>
        <v>99.979863068868298</v>
      </c>
      <c r="V37" s="150">
        <v>1000</v>
      </c>
      <c r="W37" s="149">
        <v>392</v>
      </c>
      <c r="X37" s="296">
        <f t="shared" si="16"/>
        <v>39.200000000000003</v>
      </c>
      <c r="Y37" s="150">
        <v>400</v>
      </c>
      <c r="Z37" s="149">
        <v>391</v>
      </c>
      <c r="AA37" s="296">
        <f t="shared" si="21"/>
        <v>97.75</v>
      </c>
      <c r="AB37" s="150">
        <v>5141</v>
      </c>
      <c r="AC37" s="149">
        <v>5854</v>
      </c>
      <c r="AD37" s="645">
        <f t="shared" si="18"/>
        <v>113.86889710173118</v>
      </c>
      <c r="AE37" s="150">
        <v>12098</v>
      </c>
      <c r="AF37" s="149">
        <v>12098</v>
      </c>
      <c r="AG37" s="645"/>
      <c r="AH37" s="150">
        <v>1016</v>
      </c>
      <c r="AI37" s="149">
        <v>142</v>
      </c>
      <c r="AJ37" s="645"/>
      <c r="AK37" s="150">
        <v>10522</v>
      </c>
      <c r="AL37" s="149">
        <v>7605</v>
      </c>
      <c r="AM37" s="645"/>
      <c r="AN37" s="639">
        <f t="shared" si="3"/>
        <v>40109</v>
      </c>
      <c r="AO37" s="581">
        <f t="shared" si="4"/>
        <v>36412</v>
      </c>
      <c r="AP37" s="650">
        <f t="shared" si="5"/>
        <v>90.782617367673097</v>
      </c>
      <c r="AQ37" s="651"/>
      <c r="AR37" s="462"/>
      <c r="AS37" s="375"/>
      <c r="AT37" s="475">
        <v>6500</v>
      </c>
      <c r="AU37" s="470">
        <v>6427</v>
      </c>
      <c r="AV37" s="375">
        <f t="shared" si="12"/>
        <v>98.876923076923077</v>
      </c>
      <c r="AW37" s="475">
        <v>1200</v>
      </c>
      <c r="AX37" s="470">
        <v>1200</v>
      </c>
      <c r="AY37" s="314">
        <f t="shared" si="14"/>
        <v>100</v>
      </c>
      <c r="AZ37" s="463">
        <v>820</v>
      </c>
      <c r="BA37" s="470">
        <v>805</v>
      </c>
      <c r="BB37" s="375">
        <f t="shared" si="19"/>
        <v>98.170731707317074</v>
      </c>
      <c r="BC37" s="475">
        <v>4855</v>
      </c>
      <c r="BD37" s="470">
        <v>4200</v>
      </c>
      <c r="BE37" s="375">
        <f t="shared" si="20"/>
        <v>86.508753861997945</v>
      </c>
      <c r="BF37" s="475">
        <v>8867</v>
      </c>
      <c r="BG37" s="470">
        <v>8867</v>
      </c>
      <c r="BH37" s="474">
        <f t="shared" si="17"/>
        <v>100</v>
      </c>
      <c r="BI37" s="475">
        <v>1917</v>
      </c>
      <c r="BJ37" s="470">
        <v>1917</v>
      </c>
      <c r="BK37" s="474">
        <v>100</v>
      </c>
      <c r="BL37" s="475">
        <v>9200</v>
      </c>
      <c r="BM37" s="470">
        <v>7477</v>
      </c>
      <c r="BN37" s="474">
        <v>81.271739130434781</v>
      </c>
      <c r="BO37" s="653">
        <f t="shared" si="7"/>
        <v>22242</v>
      </c>
      <c r="BP37" s="654">
        <f t="shared" si="8"/>
        <v>21499</v>
      </c>
      <c r="BQ37" s="482">
        <f t="shared" si="9"/>
        <v>96.659473068968623</v>
      </c>
      <c r="BR37" s="122"/>
      <c r="BS37" s="117">
        <v>6600</v>
      </c>
      <c r="BT37" s="117">
        <v>1380</v>
      </c>
      <c r="BU37" s="117">
        <v>600</v>
      </c>
      <c r="BV37" s="117">
        <v>5341</v>
      </c>
      <c r="BW37" s="117">
        <v>9753</v>
      </c>
      <c r="BX37" s="117">
        <v>2752</v>
      </c>
      <c r="BY37" s="117">
        <v>10646</v>
      </c>
      <c r="BZ37" s="188">
        <f t="shared" si="10"/>
        <v>37072</v>
      </c>
    </row>
    <row r="38" spans="1:78" ht="27" customHeight="1">
      <c r="A38" s="99" t="s">
        <v>588</v>
      </c>
      <c r="B38" s="99" t="s">
        <v>589</v>
      </c>
      <c r="C38" s="191" t="s">
        <v>553</v>
      </c>
      <c r="D38" s="176"/>
      <c r="E38" s="176"/>
      <c r="F38" s="271"/>
      <c r="G38" s="177"/>
      <c r="H38" s="177"/>
      <c r="I38" s="176">
        <v>723</v>
      </c>
      <c r="J38" s="686"/>
      <c r="K38" s="180">
        <v>400</v>
      </c>
      <c r="L38" s="176">
        <v>350</v>
      </c>
      <c r="M38" s="689">
        <f t="shared" si="0"/>
        <v>87.5</v>
      </c>
      <c r="N38" s="693">
        <f t="shared" si="1"/>
        <v>400</v>
      </c>
      <c r="O38" s="581">
        <f t="shared" si="2"/>
        <v>1073</v>
      </c>
      <c r="P38" s="691"/>
      <c r="Q38" s="116"/>
      <c r="R38" s="648"/>
      <c r="S38" s="146">
        <v>5130</v>
      </c>
      <c r="T38" s="149">
        <v>5130</v>
      </c>
      <c r="U38" s="296">
        <f t="shared" si="15"/>
        <v>100</v>
      </c>
      <c r="V38" s="150">
        <v>1640</v>
      </c>
      <c r="W38" s="149">
        <v>946</v>
      </c>
      <c r="X38" s="296">
        <f t="shared" si="16"/>
        <v>57.68292682926829</v>
      </c>
      <c r="Y38" s="150">
        <v>470</v>
      </c>
      <c r="Z38" s="149">
        <v>450</v>
      </c>
      <c r="AA38" s="296">
        <f t="shared" si="21"/>
        <v>95.744680851063833</v>
      </c>
      <c r="AB38" s="150">
        <v>2689</v>
      </c>
      <c r="AC38" s="149">
        <v>2965</v>
      </c>
      <c r="AD38" s="645">
        <f t="shared" si="18"/>
        <v>110.26403867608776</v>
      </c>
      <c r="AE38" s="150">
        <v>7841</v>
      </c>
      <c r="AF38" s="149">
        <v>7841</v>
      </c>
      <c r="AG38" s="645"/>
      <c r="AH38" s="150">
        <v>413</v>
      </c>
      <c r="AI38" s="149">
        <v>198</v>
      </c>
      <c r="AJ38" s="645"/>
      <c r="AK38" s="150">
        <v>6720</v>
      </c>
      <c r="AL38" s="149">
        <v>2454</v>
      </c>
      <c r="AM38" s="645"/>
      <c r="AN38" s="639">
        <f t="shared" si="3"/>
        <v>24903</v>
      </c>
      <c r="AO38" s="581">
        <f t="shared" si="4"/>
        <v>19984</v>
      </c>
      <c r="AP38" s="650">
        <f t="shared" si="5"/>
        <v>80.247359755852713</v>
      </c>
      <c r="AQ38" s="651"/>
      <c r="AR38" s="462"/>
      <c r="AS38" s="375"/>
      <c r="AT38" s="475">
        <v>3000</v>
      </c>
      <c r="AU38" s="470">
        <v>2248</v>
      </c>
      <c r="AV38" s="375">
        <f t="shared" si="12"/>
        <v>74.933333333333337</v>
      </c>
      <c r="AW38" s="475">
        <v>1200</v>
      </c>
      <c r="AX38" s="470">
        <v>1200</v>
      </c>
      <c r="AY38" s="314">
        <f t="shared" si="14"/>
        <v>100</v>
      </c>
      <c r="AZ38" s="463">
        <v>380</v>
      </c>
      <c r="BA38" s="470">
        <v>379</v>
      </c>
      <c r="BB38" s="375">
        <f t="shared" si="19"/>
        <v>99.736842105263165</v>
      </c>
      <c r="BC38" s="475">
        <v>3012</v>
      </c>
      <c r="BD38" s="470">
        <v>2394</v>
      </c>
      <c r="BE38" s="375">
        <f t="shared" si="20"/>
        <v>79.482071713147405</v>
      </c>
      <c r="BF38" s="475">
        <v>6897</v>
      </c>
      <c r="BG38" s="470">
        <v>5605</v>
      </c>
      <c r="BH38" s="474">
        <f t="shared" si="17"/>
        <v>81.267217630853992</v>
      </c>
      <c r="BI38" s="475">
        <v>1716</v>
      </c>
      <c r="BJ38" s="470">
        <v>1067</v>
      </c>
      <c r="BK38" s="474">
        <v>62.179487179487182</v>
      </c>
      <c r="BL38" s="475">
        <v>6798</v>
      </c>
      <c r="BM38" s="470">
        <v>3186</v>
      </c>
      <c r="BN38" s="474">
        <v>46.86672550750221</v>
      </c>
      <c r="BO38" s="653">
        <f t="shared" si="7"/>
        <v>14489</v>
      </c>
      <c r="BP38" s="654">
        <f t="shared" si="8"/>
        <v>11826</v>
      </c>
      <c r="BQ38" s="482">
        <f t="shared" si="9"/>
        <v>81.62053971978743</v>
      </c>
      <c r="BR38" s="122"/>
      <c r="BS38" s="117">
        <v>3300</v>
      </c>
      <c r="BT38" s="117">
        <v>1380</v>
      </c>
      <c r="BU38" s="117">
        <v>370</v>
      </c>
      <c r="BV38" s="117">
        <v>3313</v>
      </c>
      <c r="BW38" s="117">
        <v>7586</v>
      </c>
      <c r="BX38" s="117">
        <v>2752</v>
      </c>
      <c r="BY38" s="117">
        <v>8147</v>
      </c>
      <c r="BZ38" s="188">
        <f t="shared" si="10"/>
        <v>26848</v>
      </c>
    </row>
    <row r="39" spans="1:78" ht="27" customHeight="1">
      <c r="A39" s="99" t="s">
        <v>590</v>
      </c>
      <c r="B39" s="99" t="s">
        <v>591</v>
      </c>
      <c r="C39" s="191" t="s">
        <v>553</v>
      </c>
      <c r="D39" s="176"/>
      <c r="E39" s="176"/>
      <c r="F39" s="271"/>
      <c r="G39" s="177"/>
      <c r="H39" s="177"/>
      <c r="I39" s="176">
        <v>200</v>
      </c>
      <c r="J39" s="686"/>
      <c r="K39" s="180">
        <v>91</v>
      </c>
      <c r="L39" s="176">
        <v>91</v>
      </c>
      <c r="M39" s="689">
        <f t="shared" si="0"/>
        <v>100</v>
      </c>
      <c r="N39" s="693">
        <f t="shared" si="1"/>
        <v>91</v>
      </c>
      <c r="O39" s="581">
        <f t="shared" si="2"/>
        <v>291</v>
      </c>
      <c r="P39" s="691"/>
      <c r="Q39" s="116"/>
      <c r="R39" s="648"/>
      <c r="S39" s="146"/>
      <c r="T39" s="116"/>
      <c r="U39" s="296"/>
      <c r="V39" s="146">
        <v>1000</v>
      </c>
      <c r="W39" s="149">
        <v>573</v>
      </c>
      <c r="X39" s="296">
        <f t="shared" si="16"/>
        <v>57.3</v>
      </c>
      <c r="Y39" s="150">
        <v>320</v>
      </c>
      <c r="Z39" s="149">
        <v>300</v>
      </c>
      <c r="AA39" s="296">
        <f t="shared" si="21"/>
        <v>93.75</v>
      </c>
      <c r="AB39" s="150">
        <v>252</v>
      </c>
      <c r="AC39" s="149">
        <v>250</v>
      </c>
      <c r="AD39" s="645">
        <f t="shared" si="18"/>
        <v>99.206349206349202</v>
      </c>
      <c r="AE39" s="150"/>
      <c r="AF39" s="149">
        <v>0</v>
      </c>
      <c r="AG39" s="645"/>
      <c r="AH39" s="150"/>
      <c r="AI39" s="149">
        <v>0</v>
      </c>
      <c r="AJ39" s="645"/>
      <c r="AK39" s="150"/>
      <c r="AL39" s="149"/>
      <c r="AM39" s="645"/>
      <c r="AN39" s="639">
        <f t="shared" si="3"/>
        <v>1572</v>
      </c>
      <c r="AO39" s="581">
        <f t="shared" si="4"/>
        <v>1123</v>
      </c>
      <c r="AP39" s="650">
        <f t="shared" si="5"/>
        <v>71.437659033078887</v>
      </c>
      <c r="AQ39" s="651"/>
      <c r="AR39" s="462"/>
      <c r="AS39" s="375"/>
      <c r="AT39" s="475"/>
      <c r="AU39" s="462"/>
      <c r="AV39" s="375"/>
      <c r="AW39" s="475">
        <v>600</v>
      </c>
      <c r="AX39" s="470">
        <v>447</v>
      </c>
      <c r="AY39" s="314">
        <f t="shared" si="14"/>
        <v>74.5</v>
      </c>
      <c r="AZ39" s="463">
        <v>382</v>
      </c>
      <c r="BA39" s="470">
        <v>382</v>
      </c>
      <c r="BB39" s="375">
        <f t="shared" si="19"/>
        <v>100</v>
      </c>
      <c r="BC39" s="475">
        <v>50</v>
      </c>
      <c r="BD39" s="470">
        <v>3</v>
      </c>
      <c r="BE39" s="375">
        <f t="shared" si="20"/>
        <v>6</v>
      </c>
      <c r="BF39" s="475">
        <v>81</v>
      </c>
      <c r="BG39" s="470">
        <v>81</v>
      </c>
      <c r="BH39" s="474">
        <f t="shared" si="17"/>
        <v>100</v>
      </c>
      <c r="BI39" s="475">
        <v>122</v>
      </c>
      <c r="BJ39" s="470">
        <v>1</v>
      </c>
      <c r="BK39" s="474">
        <v>0.81967213114754101</v>
      </c>
      <c r="BL39" s="475"/>
      <c r="BM39" s="470"/>
      <c r="BN39" s="474"/>
      <c r="BO39" s="653">
        <f t="shared" si="7"/>
        <v>1113</v>
      </c>
      <c r="BP39" s="654">
        <f t="shared" si="8"/>
        <v>913</v>
      </c>
      <c r="BQ39" s="482">
        <f t="shared" si="9"/>
        <v>82.03054806828392</v>
      </c>
      <c r="BR39" s="122"/>
      <c r="BS39" s="113"/>
      <c r="BT39" s="117">
        <v>630</v>
      </c>
      <c r="BU39" s="117">
        <v>330</v>
      </c>
      <c r="BV39" s="117">
        <v>100</v>
      </c>
      <c r="BW39" s="117">
        <v>89</v>
      </c>
      <c r="BX39" s="117">
        <v>0</v>
      </c>
      <c r="BY39" s="117"/>
      <c r="BZ39" s="188">
        <f t="shared" si="10"/>
        <v>1149</v>
      </c>
    </row>
    <row r="40" spans="1:78" ht="27" customHeight="1">
      <c r="A40" s="99" t="s">
        <v>592</v>
      </c>
      <c r="B40" s="99" t="s">
        <v>593</v>
      </c>
      <c r="C40" s="191" t="s">
        <v>553</v>
      </c>
      <c r="D40" s="176"/>
      <c r="E40" s="176">
        <v>700</v>
      </c>
      <c r="F40" s="271"/>
      <c r="G40" s="177"/>
      <c r="H40" s="177"/>
      <c r="I40" s="176"/>
      <c r="J40" s="686"/>
      <c r="K40" s="180"/>
      <c r="L40" s="176"/>
      <c r="M40" s="689" t="e">
        <f t="shared" si="0"/>
        <v>#DIV/0!</v>
      </c>
      <c r="N40" s="693">
        <f t="shared" si="1"/>
        <v>0</v>
      </c>
      <c r="O40" s="581">
        <f t="shared" si="2"/>
        <v>0</v>
      </c>
      <c r="P40" s="691"/>
      <c r="Q40" s="116"/>
      <c r="R40" s="648"/>
      <c r="S40" s="146"/>
      <c r="T40" s="116"/>
      <c r="U40" s="296"/>
      <c r="V40" s="146">
        <v>600</v>
      </c>
      <c r="W40" s="149">
        <v>273</v>
      </c>
      <c r="X40" s="296">
        <f t="shared" si="16"/>
        <v>45.5</v>
      </c>
      <c r="Y40" s="150">
        <v>240</v>
      </c>
      <c r="Z40" s="149">
        <v>229</v>
      </c>
      <c r="AA40" s="296">
        <f t="shared" si="21"/>
        <v>95.416666666666671</v>
      </c>
      <c r="AB40" s="150"/>
      <c r="AC40" s="149">
        <v>0</v>
      </c>
      <c r="AD40" s="645"/>
      <c r="AE40" s="150"/>
      <c r="AF40" s="149"/>
      <c r="AG40" s="645"/>
      <c r="AH40" s="150"/>
      <c r="AI40" s="149">
        <v>0</v>
      </c>
      <c r="AJ40" s="645"/>
      <c r="AK40" s="150"/>
      <c r="AL40" s="149"/>
      <c r="AM40" s="645"/>
      <c r="AN40" s="639">
        <f t="shared" si="3"/>
        <v>840</v>
      </c>
      <c r="AO40" s="581">
        <f t="shared" si="4"/>
        <v>502</v>
      </c>
      <c r="AP40" s="650">
        <f t="shared" si="5"/>
        <v>59.761904761904759</v>
      </c>
      <c r="AQ40" s="651"/>
      <c r="AR40" s="462"/>
      <c r="AS40" s="375"/>
      <c r="AT40" s="475"/>
      <c r="AU40" s="462"/>
      <c r="AV40" s="375"/>
      <c r="AW40" s="475">
        <v>1000</v>
      </c>
      <c r="AX40" s="470">
        <v>640</v>
      </c>
      <c r="AY40" s="314">
        <f t="shared" si="14"/>
        <v>64</v>
      </c>
      <c r="AZ40" s="463">
        <v>50</v>
      </c>
      <c r="BA40" s="470">
        <v>0</v>
      </c>
      <c r="BB40" s="375">
        <f t="shared" si="19"/>
        <v>0</v>
      </c>
      <c r="BC40" s="475">
        <v>441</v>
      </c>
      <c r="BD40" s="470">
        <v>0</v>
      </c>
      <c r="BE40" s="375">
        <f t="shared" si="20"/>
        <v>0</v>
      </c>
      <c r="BF40" s="475"/>
      <c r="BG40" s="470"/>
      <c r="BH40" s="474"/>
      <c r="BI40" s="475">
        <v>122</v>
      </c>
      <c r="BJ40" s="470">
        <v>1</v>
      </c>
      <c r="BK40" s="474">
        <v>0.81967213114754101</v>
      </c>
      <c r="BL40" s="475"/>
      <c r="BM40" s="470"/>
      <c r="BN40" s="474"/>
      <c r="BO40" s="653">
        <f t="shared" si="7"/>
        <v>1491</v>
      </c>
      <c r="BP40" s="654">
        <f t="shared" si="8"/>
        <v>640</v>
      </c>
      <c r="BQ40" s="482">
        <f t="shared" si="9"/>
        <v>42.924211938296445</v>
      </c>
      <c r="BR40" s="122"/>
      <c r="BS40" s="113"/>
      <c r="BT40" s="117">
        <v>630</v>
      </c>
      <c r="BU40" s="117">
        <v>330</v>
      </c>
      <c r="BV40" s="117">
        <v>25</v>
      </c>
      <c r="BW40" s="117"/>
      <c r="BX40" s="117">
        <v>0</v>
      </c>
      <c r="BY40" s="117"/>
      <c r="BZ40" s="188">
        <f t="shared" si="10"/>
        <v>985</v>
      </c>
    </row>
    <row r="41" spans="1:78" ht="27" customHeight="1">
      <c r="A41" s="99" t="s">
        <v>594</v>
      </c>
      <c r="B41" s="99" t="s">
        <v>595</v>
      </c>
      <c r="C41" s="191" t="s">
        <v>553</v>
      </c>
      <c r="D41" s="176"/>
      <c r="E41" s="176"/>
      <c r="F41" s="271"/>
      <c r="G41" s="176"/>
      <c r="H41" s="177"/>
      <c r="I41" s="176">
        <v>275</v>
      </c>
      <c r="J41" s="686"/>
      <c r="K41" s="180">
        <v>58</v>
      </c>
      <c r="L41" s="176">
        <v>50</v>
      </c>
      <c r="M41" s="689">
        <f t="shared" si="0"/>
        <v>86.206896551724142</v>
      </c>
      <c r="N41" s="693">
        <f t="shared" si="1"/>
        <v>58</v>
      </c>
      <c r="O41" s="581">
        <f t="shared" si="2"/>
        <v>325</v>
      </c>
      <c r="P41" s="691"/>
      <c r="Q41" s="116"/>
      <c r="R41" s="648"/>
      <c r="S41" s="146">
        <v>1863</v>
      </c>
      <c r="T41" s="149">
        <v>1861</v>
      </c>
      <c r="U41" s="296">
        <f t="shared" si="15"/>
        <v>99.89264626945787</v>
      </c>
      <c r="V41" s="150"/>
      <c r="W41" s="116"/>
      <c r="X41" s="296"/>
      <c r="Y41" s="146"/>
      <c r="Z41" s="116"/>
      <c r="AA41" s="296"/>
      <c r="AB41" s="146">
        <v>1997</v>
      </c>
      <c r="AC41" s="149">
        <v>1432</v>
      </c>
      <c r="AD41" s="645">
        <f t="shared" si="18"/>
        <v>71.707561342013022</v>
      </c>
      <c r="AE41" s="146">
        <v>4074</v>
      </c>
      <c r="AF41" s="149">
        <v>4074</v>
      </c>
      <c r="AG41" s="645"/>
      <c r="AH41" s="146">
        <v>132</v>
      </c>
      <c r="AI41" s="149">
        <v>73</v>
      </c>
      <c r="AJ41" s="645"/>
      <c r="AK41" s="146">
        <v>2176</v>
      </c>
      <c r="AL41" s="149">
        <v>1909</v>
      </c>
      <c r="AM41" s="645"/>
      <c r="AN41" s="639">
        <f t="shared" si="3"/>
        <v>10242</v>
      </c>
      <c r="AO41" s="581">
        <f t="shared" si="4"/>
        <v>9349</v>
      </c>
      <c r="AP41" s="650">
        <f t="shared" si="5"/>
        <v>91.280999804725639</v>
      </c>
      <c r="AQ41" s="651"/>
      <c r="AR41" s="462"/>
      <c r="AS41" s="375"/>
      <c r="AT41" s="475">
        <v>1900</v>
      </c>
      <c r="AU41" s="470">
        <v>1579</v>
      </c>
      <c r="AV41" s="375">
        <f t="shared" si="12"/>
        <v>83.10526315789474</v>
      </c>
      <c r="AW41" s="475"/>
      <c r="AX41" s="462"/>
      <c r="AY41" s="314"/>
      <c r="AZ41" s="463"/>
      <c r="BA41" s="462"/>
      <c r="BB41" s="375"/>
      <c r="BC41" s="475">
        <v>1529</v>
      </c>
      <c r="BD41" s="470">
        <v>1529</v>
      </c>
      <c r="BE41" s="375">
        <f t="shared" si="20"/>
        <v>100</v>
      </c>
      <c r="BF41" s="475">
        <v>3334</v>
      </c>
      <c r="BG41" s="470">
        <v>3334</v>
      </c>
      <c r="BH41" s="474">
        <f t="shared" si="17"/>
        <v>100</v>
      </c>
      <c r="BI41" s="475">
        <v>949</v>
      </c>
      <c r="BJ41" s="470">
        <v>949</v>
      </c>
      <c r="BK41" s="474">
        <v>100</v>
      </c>
      <c r="BL41" s="475">
        <v>2980</v>
      </c>
      <c r="BM41" s="470">
        <v>2980</v>
      </c>
      <c r="BN41" s="474">
        <v>100</v>
      </c>
      <c r="BO41" s="653">
        <f t="shared" si="7"/>
        <v>6763</v>
      </c>
      <c r="BP41" s="654">
        <f t="shared" si="8"/>
        <v>6442</v>
      </c>
      <c r="BQ41" s="482">
        <f t="shared" si="9"/>
        <v>95.253585686825375</v>
      </c>
      <c r="BR41" s="122"/>
      <c r="BS41" s="117">
        <v>2090</v>
      </c>
      <c r="BT41" s="113"/>
      <c r="BU41" s="113"/>
      <c r="BV41" s="117">
        <v>1024</v>
      </c>
      <c r="BW41" s="117">
        <v>3667</v>
      </c>
      <c r="BX41" s="117">
        <v>792</v>
      </c>
      <c r="BY41" s="117">
        <v>2825</v>
      </c>
      <c r="BZ41" s="188">
        <f t="shared" si="10"/>
        <v>10398</v>
      </c>
    </row>
    <row r="42" spans="1:78" ht="27" customHeight="1">
      <c r="A42" s="99" t="s">
        <v>596</v>
      </c>
      <c r="B42" s="99" t="s">
        <v>597</v>
      </c>
      <c r="C42" s="191" t="s">
        <v>553</v>
      </c>
      <c r="D42" s="176"/>
      <c r="E42" s="176"/>
      <c r="F42" s="271"/>
      <c r="G42" s="177"/>
      <c r="H42" s="177"/>
      <c r="I42" s="176">
        <v>166</v>
      </c>
      <c r="J42" s="686"/>
      <c r="K42" s="180">
        <v>296</v>
      </c>
      <c r="L42" s="176">
        <v>290</v>
      </c>
      <c r="M42" s="689">
        <f t="shared" si="0"/>
        <v>97.972972972972968</v>
      </c>
      <c r="N42" s="693">
        <f t="shared" si="1"/>
        <v>296</v>
      </c>
      <c r="O42" s="581">
        <f t="shared" si="2"/>
        <v>456</v>
      </c>
      <c r="P42" s="691"/>
      <c r="Q42" s="116"/>
      <c r="R42" s="648"/>
      <c r="S42" s="146">
        <v>4000</v>
      </c>
      <c r="T42" s="149">
        <v>4000</v>
      </c>
      <c r="U42" s="296">
        <f t="shared" si="15"/>
        <v>100</v>
      </c>
      <c r="V42" s="150">
        <v>600</v>
      </c>
      <c r="W42" s="149">
        <v>423</v>
      </c>
      <c r="X42" s="296">
        <f t="shared" si="16"/>
        <v>70.5</v>
      </c>
      <c r="Y42" s="150">
        <v>230</v>
      </c>
      <c r="Z42" s="149">
        <v>216</v>
      </c>
      <c r="AA42" s="296">
        <f t="shared" si="21"/>
        <v>93.913043478260875</v>
      </c>
      <c r="AB42" s="150">
        <v>81174</v>
      </c>
      <c r="AC42" s="149">
        <v>4130</v>
      </c>
      <c r="AD42" s="645">
        <f t="shared" si="18"/>
        <v>5.0878360066030996</v>
      </c>
      <c r="AE42" s="150">
        <v>8585</v>
      </c>
      <c r="AF42" s="149">
        <v>8585</v>
      </c>
      <c r="AG42" s="645"/>
      <c r="AH42" s="150">
        <v>680</v>
      </c>
      <c r="AI42" s="149">
        <v>89</v>
      </c>
      <c r="AJ42" s="645"/>
      <c r="AK42" s="150">
        <v>8140</v>
      </c>
      <c r="AL42" s="149">
        <v>4290</v>
      </c>
      <c r="AM42" s="645"/>
      <c r="AN42" s="639">
        <f t="shared" si="3"/>
        <v>103409</v>
      </c>
      <c r="AO42" s="581">
        <f t="shared" si="4"/>
        <v>21733</v>
      </c>
      <c r="AP42" s="650">
        <f t="shared" si="5"/>
        <v>21.016545948611824</v>
      </c>
      <c r="AQ42" s="651"/>
      <c r="AR42" s="462"/>
      <c r="AS42" s="375"/>
      <c r="AT42" s="475">
        <v>4900</v>
      </c>
      <c r="AU42" s="470">
        <v>4181</v>
      </c>
      <c r="AV42" s="375">
        <f t="shared" si="12"/>
        <v>85.326530612244895</v>
      </c>
      <c r="AW42" s="475">
        <v>1000</v>
      </c>
      <c r="AX42" s="470">
        <v>1000</v>
      </c>
      <c r="AY42" s="314">
        <f t="shared" si="14"/>
        <v>100</v>
      </c>
      <c r="AZ42" s="463">
        <v>212</v>
      </c>
      <c r="BA42" s="470">
        <v>212</v>
      </c>
      <c r="BB42" s="375">
        <f t="shared" si="19"/>
        <v>100</v>
      </c>
      <c r="BC42" s="475">
        <v>3423</v>
      </c>
      <c r="BD42" s="470">
        <v>3423</v>
      </c>
      <c r="BE42" s="375">
        <f t="shared" si="20"/>
        <v>100</v>
      </c>
      <c r="BF42" s="475">
        <v>8952</v>
      </c>
      <c r="BG42" s="470">
        <v>8237</v>
      </c>
      <c r="BH42" s="474">
        <f t="shared" si="17"/>
        <v>92.012957998212684</v>
      </c>
      <c r="BI42" s="475">
        <v>2977</v>
      </c>
      <c r="BJ42" s="470">
        <v>1339</v>
      </c>
      <c r="BK42" s="474">
        <v>44.978165938864628</v>
      </c>
      <c r="BL42" s="475">
        <v>8881</v>
      </c>
      <c r="BM42" s="470">
        <v>5565</v>
      </c>
      <c r="BN42" s="474">
        <v>62.661862402882555</v>
      </c>
      <c r="BO42" s="653">
        <f t="shared" si="7"/>
        <v>18487</v>
      </c>
      <c r="BP42" s="654">
        <f t="shared" si="8"/>
        <v>17053</v>
      </c>
      <c r="BQ42" s="482">
        <f t="shared" si="9"/>
        <v>92.243197922864709</v>
      </c>
      <c r="BR42" s="122"/>
      <c r="BS42" s="117">
        <v>5390</v>
      </c>
      <c r="BT42" s="117">
        <v>1320</v>
      </c>
      <c r="BU42" s="117">
        <v>154</v>
      </c>
      <c r="BV42" s="117">
        <v>3221</v>
      </c>
      <c r="BW42" s="117">
        <v>9847</v>
      </c>
      <c r="BX42" s="117">
        <v>3240</v>
      </c>
      <c r="BY42" s="117">
        <v>9769</v>
      </c>
      <c r="BZ42" s="188">
        <f t="shared" si="10"/>
        <v>32941</v>
      </c>
    </row>
    <row r="43" spans="1:78" ht="27" customHeight="1">
      <c r="A43" s="95" t="s">
        <v>684</v>
      </c>
      <c r="B43" s="99"/>
      <c r="C43" s="191"/>
      <c r="D43" s="176"/>
      <c r="E43" s="176">
        <v>164</v>
      </c>
      <c r="F43" s="271"/>
      <c r="G43" s="177"/>
      <c r="H43" s="177"/>
      <c r="I43" s="176"/>
      <c r="J43" s="685"/>
      <c r="K43" s="182"/>
      <c r="L43" s="176"/>
      <c r="M43" s="689" t="e">
        <f t="shared" si="0"/>
        <v>#DIV/0!</v>
      </c>
      <c r="N43" s="693">
        <f t="shared" si="1"/>
        <v>0</v>
      </c>
      <c r="O43" s="581">
        <f t="shared" si="2"/>
        <v>0</v>
      </c>
      <c r="P43" s="691"/>
      <c r="Q43" s="116"/>
      <c r="R43" s="648"/>
      <c r="S43" s="146"/>
      <c r="T43" s="149"/>
      <c r="U43" s="296"/>
      <c r="V43" s="150">
        <v>300</v>
      </c>
      <c r="W43" s="149">
        <v>120</v>
      </c>
      <c r="X43" s="296">
        <f t="shared" si="16"/>
        <v>40</v>
      </c>
      <c r="Y43" s="150">
        <v>105</v>
      </c>
      <c r="Z43" s="149">
        <v>95</v>
      </c>
      <c r="AA43" s="296">
        <f t="shared" si="21"/>
        <v>90.476190476190482</v>
      </c>
      <c r="AB43" s="150"/>
      <c r="AC43" s="149"/>
      <c r="AD43" s="645"/>
      <c r="AE43" s="150"/>
      <c r="AF43" s="149"/>
      <c r="AG43" s="645"/>
      <c r="AH43" s="150"/>
      <c r="AI43" s="149"/>
      <c r="AJ43" s="645"/>
      <c r="AK43" s="150"/>
      <c r="AL43" s="149"/>
      <c r="AM43" s="645"/>
      <c r="AN43" s="639">
        <f t="shared" si="3"/>
        <v>405</v>
      </c>
      <c r="AO43" s="581">
        <f t="shared" si="4"/>
        <v>215</v>
      </c>
      <c r="AP43" s="650">
        <f t="shared" si="5"/>
        <v>53.086419753086417</v>
      </c>
      <c r="AQ43" s="651"/>
      <c r="AR43" s="462"/>
      <c r="AS43" s="375"/>
      <c r="AT43" s="475"/>
      <c r="AU43" s="470"/>
      <c r="AV43" s="375"/>
      <c r="AW43" s="475"/>
      <c r="AX43" s="470">
        <v>0</v>
      </c>
      <c r="AY43" s="314"/>
      <c r="AZ43" s="463"/>
      <c r="BA43" s="470">
        <v>0</v>
      </c>
      <c r="BB43" s="375"/>
      <c r="BC43" s="475"/>
      <c r="BD43" s="462"/>
      <c r="BE43" s="314"/>
      <c r="BF43" s="463"/>
      <c r="BG43" s="462"/>
      <c r="BH43" s="474"/>
      <c r="BI43" s="463"/>
      <c r="BJ43" s="462"/>
      <c r="BK43" s="474"/>
      <c r="BL43" s="463"/>
      <c r="BM43" s="462"/>
      <c r="BN43" s="474"/>
      <c r="BO43" s="653">
        <f t="shared" si="7"/>
        <v>0</v>
      </c>
      <c r="BP43" s="654">
        <f t="shared" si="8"/>
        <v>0</v>
      </c>
      <c r="BQ43" s="482" t="e">
        <f t="shared" si="9"/>
        <v>#DIV/0!</v>
      </c>
      <c r="BR43" s="122"/>
      <c r="BS43" s="117"/>
      <c r="BT43" s="117">
        <v>0</v>
      </c>
      <c r="BU43" s="117">
        <v>0</v>
      </c>
      <c r="BV43" s="113"/>
      <c r="BW43" s="113"/>
      <c r="BX43" s="113"/>
      <c r="BY43" s="113"/>
      <c r="BZ43" s="188">
        <f t="shared" si="10"/>
        <v>0</v>
      </c>
    </row>
    <row r="44" spans="1:78" ht="27" customHeight="1">
      <c r="A44" s="95" t="s">
        <v>685</v>
      </c>
      <c r="B44" s="99"/>
      <c r="C44" s="191"/>
      <c r="D44" s="176"/>
      <c r="E44" s="177">
        <v>40</v>
      </c>
      <c r="F44" s="270"/>
      <c r="G44" s="177"/>
      <c r="H44" s="177"/>
      <c r="I44" s="176"/>
      <c r="J44" s="685"/>
      <c r="K44" s="182"/>
      <c r="L44" s="176"/>
      <c r="M44" s="689" t="e">
        <f t="shared" si="0"/>
        <v>#DIV/0!</v>
      </c>
      <c r="N44" s="693">
        <f t="shared" si="1"/>
        <v>0</v>
      </c>
      <c r="O44" s="581">
        <f t="shared" si="2"/>
        <v>0</v>
      </c>
      <c r="P44" s="691"/>
      <c r="Q44" s="116"/>
      <c r="R44" s="648"/>
      <c r="S44" s="146"/>
      <c r="T44" s="116"/>
      <c r="U44" s="296"/>
      <c r="V44" s="150">
        <v>30</v>
      </c>
      <c r="W44" s="149">
        <v>9</v>
      </c>
      <c r="X44" s="296">
        <f t="shared" si="16"/>
        <v>30</v>
      </c>
      <c r="Y44" s="150"/>
      <c r="Z44" s="149"/>
      <c r="AA44" s="296"/>
      <c r="AB44" s="150"/>
      <c r="AC44" s="149"/>
      <c r="AD44" s="645"/>
      <c r="AE44" s="150">
        <v>100</v>
      </c>
      <c r="AF44" s="149"/>
      <c r="AG44" s="645"/>
      <c r="AH44" s="150"/>
      <c r="AI44" s="149"/>
      <c r="AJ44" s="645"/>
      <c r="AK44" s="150"/>
      <c r="AL44" s="149"/>
      <c r="AM44" s="645"/>
      <c r="AN44" s="639">
        <f t="shared" si="3"/>
        <v>130</v>
      </c>
      <c r="AO44" s="581">
        <f t="shared" si="4"/>
        <v>9</v>
      </c>
      <c r="AP44" s="650">
        <f t="shared" si="5"/>
        <v>6.9230769230769234</v>
      </c>
      <c r="AQ44" s="651"/>
      <c r="AR44" s="462"/>
      <c r="AS44" s="375"/>
      <c r="AT44" s="475"/>
      <c r="AU44" s="470"/>
      <c r="AV44" s="375"/>
      <c r="AW44" s="475"/>
      <c r="AX44" s="470">
        <v>0</v>
      </c>
      <c r="AY44" s="314"/>
      <c r="AZ44" s="463"/>
      <c r="BA44" s="470"/>
      <c r="BB44" s="375"/>
      <c r="BC44" s="475"/>
      <c r="BD44" s="462"/>
      <c r="BE44" s="314"/>
      <c r="BF44" s="463"/>
      <c r="BG44" s="462"/>
      <c r="BH44" s="467"/>
      <c r="BI44" s="463"/>
      <c r="BJ44" s="462"/>
      <c r="BK44" s="467"/>
      <c r="BL44" s="463"/>
      <c r="BM44" s="462"/>
      <c r="BN44" s="467"/>
      <c r="BO44" s="653">
        <f t="shared" si="7"/>
        <v>0</v>
      </c>
      <c r="BP44" s="654">
        <f t="shared" si="8"/>
        <v>0</v>
      </c>
      <c r="BQ44" s="482" t="e">
        <f t="shared" si="9"/>
        <v>#DIV/0!</v>
      </c>
      <c r="BR44" s="122"/>
      <c r="BS44" s="117"/>
      <c r="BT44" s="117">
        <v>0</v>
      </c>
      <c r="BU44" s="117"/>
      <c r="BV44" s="113"/>
      <c r="BW44" s="113"/>
      <c r="BX44" s="113"/>
      <c r="BY44" s="113"/>
      <c r="BZ44" s="188">
        <f t="shared" si="10"/>
        <v>0</v>
      </c>
    </row>
    <row r="45" spans="1:78" ht="27" customHeight="1" thickBot="1">
      <c r="A45" s="99" t="s">
        <v>598</v>
      </c>
      <c r="B45" s="99" t="s">
        <v>599</v>
      </c>
      <c r="C45" s="191" t="s">
        <v>553</v>
      </c>
      <c r="D45" s="184"/>
      <c r="E45" s="185">
        <v>175</v>
      </c>
      <c r="F45" s="575"/>
      <c r="G45" s="185"/>
      <c r="H45" s="185"/>
      <c r="I45" s="184"/>
      <c r="J45" s="687"/>
      <c r="K45" s="183"/>
      <c r="L45" s="184"/>
      <c r="M45" s="689" t="e">
        <f t="shared" si="0"/>
        <v>#DIV/0!</v>
      </c>
      <c r="N45" s="693">
        <f t="shared" si="1"/>
        <v>0</v>
      </c>
      <c r="O45" s="581">
        <f t="shared" si="2"/>
        <v>0</v>
      </c>
      <c r="P45" s="692"/>
      <c r="Q45" s="647"/>
      <c r="R45" s="648"/>
      <c r="S45" s="643"/>
      <c r="T45" s="644"/>
      <c r="U45" s="296"/>
      <c r="V45" s="155">
        <v>1000</v>
      </c>
      <c r="W45" s="156">
        <v>712</v>
      </c>
      <c r="X45" s="296">
        <f t="shared" si="16"/>
        <v>71.2</v>
      </c>
      <c r="Y45" s="157">
        <v>270</v>
      </c>
      <c r="Z45" s="156">
        <v>257</v>
      </c>
      <c r="AA45" s="296">
        <f t="shared" si="21"/>
        <v>95.18518518518519</v>
      </c>
      <c r="AB45" s="157"/>
      <c r="AC45" s="156"/>
      <c r="AD45" s="646"/>
      <c r="AE45" s="157"/>
      <c r="AF45" s="156"/>
      <c r="AG45" s="646"/>
      <c r="AH45" s="157"/>
      <c r="AI45" s="156"/>
      <c r="AJ45" s="646"/>
      <c r="AK45" s="157"/>
      <c r="AL45" s="156"/>
      <c r="AM45" s="646"/>
      <c r="AN45" s="639">
        <f t="shared" si="3"/>
        <v>1270</v>
      </c>
      <c r="AO45" s="581">
        <f t="shared" si="4"/>
        <v>969</v>
      </c>
      <c r="AP45" s="650">
        <f t="shared" si="5"/>
        <v>76.2992125984252</v>
      </c>
      <c r="AQ45" s="652"/>
      <c r="AR45" s="488"/>
      <c r="AS45" s="390"/>
      <c r="AT45" s="495"/>
      <c r="AU45" s="488"/>
      <c r="AV45" s="390"/>
      <c r="AW45" s="495">
        <v>1200</v>
      </c>
      <c r="AX45" s="494">
        <v>1200</v>
      </c>
      <c r="AY45" s="315">
        <f t="shared" si="14"/>
        <v>100</v>
      </c>
      <c r="AZ45" s="489">
        <v>50</v>
      </c>
      <c r="BA45" s="494">
        <v>5</v>
      </c>
      <c r="BB45" s="390">
        <f t="shared" si="19"/>
        <v>10</v>
      </c>
      <c r="BC45" s="495"/>
      <c r="BD45" s="488"/>
      <c r="BE45" s="315"/>
      <c r="BF45" s="489"/>
      <c r="BG45" s="488"/>
      <c r="BH45" s="499"/>
      <c r="BI45" s="489"/>
      <c r="BJ45" s="488"/>
      <c r="BK45" s="499"/>
      <c r="BL45" s="489"/>
      <c r="BM45" s="488"/>
      <c r="BN45" s="499"/>
      <c r="BO45" s="653">
        <f t="shared" si="7"/>
        <v>1250</v>
      </c>
      <c r="BP45" s="654">
        <f t="shared" si="8"/>
        <v>1205</v>
      </c>
      <c r="BQ45" s="482">
        <f t="shared" si="9"/>
        <v>96.4</v>
      </c>
      <c r="BR45" s="301"/>
      <c r="BS45" s="166"/>
      <c r="BT45" s="118">
        <v>1320</v>
      </c>
      <c r="BU45" s="118">
        <v>220</v>
      </c>
      <c r="BV45" s="166"/>
      <c r="BW45" s="166"/>
      <c r="BX45" s="166"/>
      <c r="BY45" s="166"/>
      <c r="BZ45" s="189">
        <f>SUM(BR45:BY45)</f>
        <v>1540</v>
      </c>
    </row>
  </sheetData>
  <mergeCells count="48">
    <mergeCell ref="DB6:DJ6"/>
    <mergeCell ref="DK6:DS6"/>
    <mergeCell ref="D7:O7"/>
    <mergeCell ref="CD6:CF6"/>
    <mergeCell ref="CS6:DA6"/>
    <mergeCell ref="DH7:DJ7"/>
    <mergeCell ref="DK7:DM7"/>
    <mergeCell ref="DN7:DP7"/>
    <mergeCell ref="DQ7:DS7"/>
    <mergeCell ref="DB7:DD7"/>
    <mergeCell ref="DE7:DG7"/>
    <mergeCell ref="CS7:CU7"/>
    <mergeCell ref="CV7:CX7"/>
    <mergeCell ref="A6:A8"/>
    <mergeCell ref="B6:B8"/>
    <mergeCell ref="C6:C8"/>
    <mergeCell ref="D2:O2"/>
    <mergeCell ref="D4:O4"/>
    <mergeCell ref="D6:BZ6"/>
    <mergeCell ref="BO8:BQ8"/>
    <mergeCell ref="AE8:AG8"/>
    <mergeCell ref="CY7:DA7"/>
    <mergeCell ref="CA6:CC6"/>
    <mergeCell ref="CG6:CI6"/>
    <mergeCell ref="CJ6:CL6"/>
    <mergeCell ref="CM6:CO6"/>
    <mergeCell ref="CP6:CR6"/>
    <mergeCell ref="BR7:BZ7"/>
    <mergeCell ref="P8:R8"/>
    <mergeCell ref="S8:U8"/>
    <mergeCell ref="V8:X8"/>
    <mergeCell ref="Y8:AA8"/>
    <mergeCell ref="AB8:AD8"/>
    <mergeCell ref="AN8:AP8"/>
    <mergeCell ref="P7:AP7"/>
    <mergeCell ref="AQ8:AS8"/>
    <mergeCell ref="AT8:AV8"/>
    <mergeCell ref="AW8:AY8"/>
    <mergeCell ref="AZ8:BB8"/>
    <mergeCell ref="BC8:BE8"/>
    <mergeCell ref="BF8:BH8"/>
    <mergeCell ref="K8:M8"/>
    <mergeCell ref="N8:O8"/>
    <mergeCell ref="AQ7:BQ7"/>
    <mergeCell ref="BI8:BK8"/>
    <mergeCell ref="BL8:BN8"/>
    <mergeCell ref="AK8:AM8"/>
    <mergeCell ref="AH8:AJ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2:BN46"/>
  <sheetViews>
    <sheetView workbookViewId="0">
      <pane xSplit="3" topLeftCell="D1" activePane="topRight" state="frozen"/>
      <selection pane="topRight" activeCell="D8" sqref="A8:XFD8"/>
    </sheetView>
  </sheetViews>
  <sheetFormatPr baseColWidth="10" defaultRowHeight="15"/>
  <cols>
    <col min="1" max="1" width="32.5703125" style="92" customWidth="1"/>
    <col min="2" max="2" width="34.7109375" style="92" customWidth="1"/>
    <col min="3" max="3" width="12" style="92" customWidth="1"/>
    <col min="4" max="21" width="7.140625" style="65" customWidth="1"/>
    <col min="22" max="50" width="11.42578125" style="192"/>
  </cols>
  <sheetData>
    <row r="2" spans="1:66" ht="15.75">
      <c r="D2" s="867" t="s">
        <v>715</v>
      </c>
      <c r="E2" s="867"/>
      <c r="F2" s="867"/>
      <c r="G2" s="867"/>
      <c r="H2" s="867"/>
      <c r="I2" s="867"/>
      <c r="J2" s="867"/>
      <c r="K2" s="867"/>
      <c r="L2" s="867"/>
      <c r="M2" s="867"/>
      <c r="N2" s="867"/>
      <c r="O2" s="867"/>
      <c r="P2" s="867"/>
      <c r="Q2" s="867"/>
      <c r="R2" s="867"/>
      <c r="S2" s="867"/>
      <c r="T2" s="867"/>
      <c r="U2" s="867"/>
      <c r="V2" s="867"/>
      <c r="W2" s="867"/>
      <c r="X2" s="867"/>
      <c r="Y2" s="867"/>
      <c r="Z2" s="867"/>
    </row>
    <row r="3" spans="1:66" ht="8.25" customHeight="1"/>
    <row r="4" spans="1:66" ht="15" customHeight="1">
      <c r="D4" s="872" t="s">
        <v>738</v>
      </c>
      <c r="E4" s="872"/>
      <c r="F4" s="872"/>
      <c r="G4" s="872"/>
      <c r="H4" s="872"/>
      <c r="I4" s="872"/>
      <c r="J4" s="872"/>
      <c r="K4" s="872"/>
      <c r="L4" s="872"/>
      <c r="M4" s="872"/>
      <c r="N4" s="872"/>
      <c r="O4" s="872"/>
      <c r="P4" s="872"/>
      <c r="Q4" s="872"/>
      <c r="R4" s="872"/>
      <c r="S4" s="872"/>
      <c r="T4" s="872"/>
      <c r="U4" s="872"/>
      <c r="V4" s="872"/>
      <c r="W4" s="872"/>
      <c r="X4" s="872"/>
      <c r="Y4" s="872"/>
      <c r="Z4" s="872"/>
      <c r="AA4" s="872"/>
      <c r="AB4" s="231"/>
      <c r="AC4" s="231"/>
      <c r="AD4" s="231"/>
      <c r="AE4" s="231"/>
    </row>
    <row r="5" spans="1:66" ht="15.75" thickBot="1"/>
    <row r="6" spans="1:66" s="190" customFormat="1" ht="15.75" thickBot="1">
      <c r="A6" s="759" t="s">
        <v>16</v>
      </c>
      <c r="B6" s="762" t="s">
        <v>17</v>
      </c>
      <c r="C6" s="871" t="s">
        <v>18</v>
      </c>
      <c r="D6" s="109"/>
      <c r="E6" s="109"/>
      <c r="F6" s="109"/>
      <c r="G6" s="109"/>
      <c r="H6" s="109"/>
      <c r="I6" s="109"/>
      <c r="J6" s="109"/>
      <c r="K6" s="109"/>
      <c r="L6" s="109"/>
      <c r="M6" s="869"/>
      <c r="N6" s="869"/>
      <c r="O6" s="869"/>
      <c r="P6" s="869"/>
      <c r="Q6" s="869"/>
      <c r="R6" s="869"/>
      <c r="S6" s="869"/>
      <c r="T6" s="869"/>
      <c r="U6" s="870"/>
      <c r="V6" s="709" t="s">
        <v>320</v>
      </c>
      <c r="W6" s="710"/>
      <c r="X6" s="710"/>
      <c r="Y6" s="710" t="s">
        <v>20</v>
      </c>
      <c r="Z6" s="710"/>
      <c r="AA6" s="710"/>
      <c r="AB6" s="710">
        <v>2011</v>
      </c>
      <c r="AC6" s="710"/>
      <c r="AD6" s="710"/>
      <c r="AE6" s="710">
        <v>2012</v>
      </c>
      <c r="AF6" s="710"/>
      <c r="AG6" s="710"/>
      <c r="AH6" s="710">
        <v>2013</v>
      </c>
      <c r="AI6" s="710">
        <v>2013</v>
      </c>
      <c r="AJ6" s="710"/>
      <c r="AK6" s="710">
        <v>2014</v>
      </c>
      <c r="AL6" s="710"/>
      <c r="AM6" s="710"/>
      <c r="AN6" s="710">
        <v>2015</v>
      </c>
      <c r="AO6" s="710"/>
      <c r="AP6" s="710"/>
      <c r="AQ6" s="710"/>
      <c r="AR6" s="710"/>
      <c r="AS6" s="710"/>
      <c r="AT6" s="710"/>
      <c r="AU6" s="710"/>
      <c r="AV6" s="710"/>
      <c r="AW6" s="710">
        <v>2016</v>
      </c>
      <c r="AX6" s="710"/>
      <c r="AY6" s="710"/>
      <c r="AZ6" s="710"/>
      <c r="BA6" s="710"/>
      <c r="BB6" s="710"/>
      <c r="BC6" s="710"/>
      <c r="BD6" s="710"/>
      <c r="BE6" s="710"/>
      <c r="BF6" s="710">
        <v>2017</v>
      </c>
      <c r="BG6" s="710"/>
      <c r="BH6" s="710"/>
      <c r="BI6" s="710"/>
      <c r="BJ6" s="710"/>
      <c r="BK6" s="710"/>
      <c r="BL6" s="710"/>
      <c r="BM6" s="710"/>
      <c r="BN6" s="711"/>
    </row>
    <row r="7" spans="1:66" s="190" customFormat="1" ht="19.5" customHeight="1">
      <c r="A7" s="864"/>
      <c r="B7" s="865"/>
      <c r="C7" s="866"/>
      <c r="D7" s="860">
        <v>2011</v>
      </c>
      <c r="E7" s="861"/>
      <c r="F7" s="861"/>
      <c r="G7" s="861"/>
      <c r="H7" s="861"/>
      <c r="I7" s="861"/>
      <c r="J7" s="861"/>
      <c r="K7" s="861"/>
      <c r="L7" s="862"/>
      <c r="M7" s="860">
        <v>2014</v>
      </c>
      <c r="N7" s="861"/>
      <c r="O7" s="861"/>
      <c r="P7" s="861"/>
      <c r="Q7" s="861"/>
      <c r="R7" s="861"/>
      <c r="S7" s="861"/>
      <c r="T7" s="861"/>
      <c r="U7" s="862"/>
      <c r="V7" s="203">
        <v>2015</v>
      </c>
      <c r="W7" s="129">
        <v>2016</v>
      </c>
      <c r="X7" s="129">
        <v>2017</v>
      </c>
      <c r="Y7" s="129">
        <v>2015</v>
      </c>
      <c r="Z7" s="129">
        <v>2016</v>
      </c>
      <c r="AA7" s="129">
        <v>2017</v>
      </c>
      <c r="AB7" s="129" t="s">
        <v>171</v>
      </c>
      <c r="AC7" s="129" t="s">
        <v>174</v>
      </c>
      <c r="AD7" s="129" t="s">
        <v>173</v>
      </c>
      <c r="AE7" s="129" t="s">
        <v>171</v>
      </c>
      <c r="AF7" s="129" t="s">
        <v>174</v>
      </c>
      <c r="AG7" s="129" t="s">
        <v>173</v>
      </c>
      <c r="AH7" s="129" t="s">
        <v>171</v>
      </c>
      <c r="AI7" s="129" t="s">
        <v>174</v>
      </c>
      <c r="AJ7" s="129" t="s">
        <v>173</v>
      </c>
      <c r="AK7" s="129" t="s">
        <v>171</v>
      </c>
      <c r="AL7" s="129" t="s">
        <v>174</v>
      </c>
      <c r="AM7" s="129" t="s">
        <v>173</v>
      </c>
      <c r="AN7" s="713" t="s">
        <v>171</v>
      </c>
      <c r="AO7" s="713"/>
      <c r="AP7" s="713"/>
      <c r="AQ7" s="713" t="s">
        <v>172</v>
      </c>
      <c r="AR7" s="713"/>
      <c r="AS7" s="713"/>
      <c r="AT7" s="713" t="s">
        <v>173</v>
      </c>
      <c r="AU7" s="713"/>
      <c r="AV7" s="713"/>
      <c r="AW7" s="713" t="s">
        <v>171</v>
      </c>
      <c r="AX7" s="713"/>
      <c r="AY7" s="713"/>
      <c r="AZ7" s="713" t="s">
        <v>174</v>
      </c>
      <c r="BA7" s="713"/>
      <c r="BB7" s="713"/>
      <c r="BC7" s="713" t="s">
        <v>172</v>
      </c>
      <c r="BD7" s="713"/>
      <c r="BE7" s="713"/>
      <c r="BF7" s="713" t="s">
        <v>171</v>
      </c>
      <c r="BG7" s="713"/>
      <c r="BH7" s="713"/>
      <c r="BI7" s="713" t="s">
        <v>174</v>
      </c>
      <c r="BJ7" s="713"/>
      <c r="BK7" s="713"/>
      <c r="BL7" s="713" t="s">
        <v>172</v>
      </c>
      <c r="BM7" s="713"/>
      <c r="BN7" s="716"/>
    </row>
    <row r="8" spans="1:66" s="190" customFormat="1" ht="24" customHeight="1" thickBot="1">
      <c r="A8" s="761"/>
      <c r="B8" s="764"/>
      <c r="C8" s="767"/>
      <c r="D8" s="178" t="s">
        <v>690</v>
      </c>
      <c r="E8" s="168" t="s">
        <v>691</v>
      </c>
      <c r="F8" s="168" t="s">
        <v>692</v>
      </c>
      <c r="G8" s="168" t="s">
        <v>693</v>
      </c>
      <c r="H8" s="168" t="s">
        <v>694</v>
      </c>
      <c r="I8" s="168" t="s">
        <v>695</v>
      </c>
      <c r="J8" s="168" t="s">
        <v>696</v>
      </c>
      <c r="K8" s="168" t="s">
        <v>697</v>
      </c>
      <c r="L8" s="179" t="s">
        <v>698</v>
      </c>
      <c r="M8" s="187" t="s">
        <v>690</v>
      </c>
      <c r="N8" s="175" t="s">
        <v>691</v>
      </c>
      <c r="O8" s="168" t="s">
        <v>692</v>
      </c>
      <c r="P8" s="168" t="s">
        <v>693</v>
      </c>
      <c r="Q8" s="168" t="s">
        <v>694</v>
      </c>
      <c r="R8" s="168" t="s">
        <v>695</v>
      </c>
      <c r="S8" s="168" t="s">
        <v>696</v>
      </c>
      <c r="T8" s="168" t="s">
        <v>697</v>
      </c>
      <c r="U8" s="179" t="s">
        <v>698</v>
      </c>
      <c r="V8" s="204"/>
      <c r="W8" s="76"/>
      <c r="X8" s="76"/>
      <c r="Y8" s="76"/>
      <c r="Z8" s="76"/>
      <c r="AA8" s="76"/>
      <c r="AB8" s="76"/>
      <c r="AC8" s="76" t="s">
        <v>172</v>
      </c>
      <c r="AD8" s="76"/>
      <c r="AE8" s="76"/>
      <c r="AF8" s="76" t="s">
        <v>172</v>
      </c>
      <c r="AG8" s="76"/>
      <c r="AH8" s="76"/>
      <c r="AI8" s="76" t="s">
        <v>172</v>
      </c>
      <c r="AJ8" s="76"/>
      <c r="AK8" s="76"/>
      <c r="AL8" s="76" t="s">
        <v>172</v>
      </c>
      <c r="AM8" s="76"/>
      <c r="AN8" s="76" t="s">
        <v>321</v>
      </c>
      <c r="AO8" s="76" t="s">
        <v>321</v>
      </c>
      <c r="AP8" s="76" t="s">
        <v>321</v>
      </c>
      <c r="AQ8" s="76" t="s">
        <v>321</v>
      </c>
      <c r="AR8" s="76" t="s">
        <v>321</v>
      </c>
      <c r="AS8" s="76" t="s">
        <v>321</v>
      </c>
      <c r="AT8" s="76" t="s">
        <v>321</v>
      </c>
      <c r="AU8" s="76" t="s">
        <v>321</v>
      </c>
      <c r="AV8" s="76" t="s">
        <v>321</v>
      </c>
      <c r="AW8" s="76" t="s">
        <v>321</v>
      </c>
      <c r="AX8" s="76" t="s">
        <v>321</v>
      </c>
      <c r="AY8" s="76" t="s">
        <v>321</v>
      </c>
      <c r="AZ8" s="76" t="s">
        <v>321</v>
      </c>
      <c r="BA8" s="76" t="s">
        <v>321</v>
      </c>
      <c r="BB8" s="76" t="s">
        <v>321</v>
      </c>
      <c r="BC8" s="76" t="s">
        <v>321</v>
      </c>
      <c r="BD8" s="76" t="s">
        <v>321</v>
      </c>
      <c r="BE8" s="76" t="s">
        <v>321</v>
      </c>
      <c r="BF8" s="76" t="s">
        <v>322</v>
      </c>
      <c r="BG8" s="76" t="s">
        <v>322</v>
      </c>
      <c r="BH8" s="76" t="s">
        <v>322</v>
      </c>
      <c r="BI8" s="76" t="s">
        <v>322</v>
      </c>
      <c r="BJ8" s="76" t="s">
        <v>322</v>
      </c>
      <c r="BK8" s="76" t="s">
        <v>322</v>
      </c>
      <c r="BL8" s="76" t="s">
        <v>322</v>
      </c>
      <c r="BM8" s="76" t="s">
        <v>322</v>
      </c>
      <c r="BN8" s="77" t="s">
        <v>322</v>
      </c>
    </row>
    <row r="9" spans="1:66" s="196" customFormat="1" ht="34.5" customHeight="1">
      <c r="A9" s="197" t="s">
        <v>323</v>
      </c>
      <c r="B9" s="197" t="s">
        <v>624</v>
      </c>
      <c r="C9" s="218" t="s">
        <v>360</v>
      </c>
      <c r="D9" s="180"/>
      <c r="E9" s="177"/>
      <c r="F9" s="176"/>
      <c r="G9" s="176"/>
      <c r="H9" s="176"/>
      <c r="I9" s="176"/>
      <c r="J9" s="176"/>
      <c r="K9" s="176"/>
      <c r="L9" s="181">
        <f>SUM(D9:K9)</f>
        <v>0</v>
      </c>
      <c r="M9" s="117">
        <v>12</v>
      </c>
      <c r="N9" s="194"/>
      <c r="O9" s="113">
        <v>12</v>
      </c>
      <c r="P9" s="113"/>
      <c r="Q9" s="113"/>
      <c r="R9" s="113"/>
      <c r="S9" s="113"/>
      <c r="T9" s="113"/>
      <c r="U9" s="188">
        <f>SUM(M9:T9)</f>
        <v>24</v>
      </c>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row>
    <row r="10" spans="1:66" s="196" customFormat="1" ht="34.5" customHeight="1">
      <c r="A10" s="193" t="s">
        <v>323</v>
      </c>
      <c r="B10" s="193" t="s">
        <v>625</v>
      </c>
      <c r="C10" s="219" t="s">
        <v>360</v>
      </c>
      <c r="D10" s="180"/>
      <c r="E10" s="176"/>
      <c r="F10" s="176"/>
      <c r="G10" s="176"/>
      <c r="H10" s="176"/>
      <c r="I10" s="176"/>
      <c r="J10" s="176"/>
      <c r="K10" s="176"/>
      <c r="L10" s="181">
        <f t="shared" ref="L10:L46" si="0">SUM(D10:K10)</f>
        <v>0</v>
      </c>
      <c r="M10" s="113">
        <v>3</v>
      </c>
      <c r="N10" s="194"/>
      <c r="O10" s="113">
        <v>2</v>
      </c>
      <c r="P10" s="113"/>
      <c r="Q10" s="113"/>
      <c r="R10" s="113"/>
      <c r="S10" s="113"/>
      <c r="T10" s="113"/>
      <c r="U10" s="188">
        <f t="shared" ref="U10:U46" si="1">SUM(M10:T10)</f>
        <v>5</v>
      </c>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row>
    <row r="11" spans="1:66" s="196" customFormat="1" ht="34.5" customHeight="1">
      <c r="A11" s="193" t="s">
        <v>323</v>
      </c>
      <c r="B11" s="193" t="s">
        <v>626</v>
      </c>
      <c r="C11" s="219" t="s">
        <v>360</v>
      </c>
      <c r="D11" s="180"/>
      <c r="E11" s="177"/>
      <c r="F11" s="176"/>
      <c r="G11" s="176"/>
      <c r="H11" s="177"/>
      <c r="I11" s="176"/>
      <c r="J11" s="177"/>
      <c r="K11" s="177"/>
      <c r="L11" s="181">
        <f t="shared" si="0"/>
        <v>0</v>
      </c>
      <c r="M11" s="117">
        <v>1</v>
      </c>
      <c r="N11" s="194"/>
      <c r="O11" s="113">
        <v>2</v>
      </c>
      <c r="P11" s="113"/>
      <c r="Q11" s="117"/>
      <c r="R11" s="117"/>
      <c r="S11" s="117"/>
      <c r="T11" s="117"/>
      <c r="U11" s="188">
        <f t="shared" si="1"/>
        <v>3</v>
      </c>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row>
    <row r="12" spans="1:66" s="196" customFormat="1" ht="34.5" customHeight="1">
      <c r="A12" s="193" t="s">
        <v>323</v>
      </c>
      <c r="B12" s="193" t="s">
        <v>627</v>
      </c>
      <c r="C12" s="219" t="s">
        <v>361</v>
      </c>
      <c r="D12" s="180"/>
      <c r="E12" s="177"/>
      <c r="F12" s="177"/>
      <c r="G12" s="177"/>
      <c r="H12" s="177"/>
      <c r="I12" s="176"/>
      <c r="J12" s="177"/>
      <c r="K12" s="177"/>
      <c r="L12" s="181">
        <f t="shared" si="0"/>
        <v>0</v>
      </c>
      <c r="M12" s="117">
        <v>1</v>
      </c>
      <c r="N12" s="194"/>
      <c r="O12" s="117"/>
      <c r="P12" s="117"/>
      <c r="Q12" s="117"/>
      <c r="R12" s="117"/>
      <c r="S12" s="117"/>
      <c r="T12" s="117"/>
      <c r="U12" s="188">
        <f t="shared" si="1"/>
        <v>1</v>
      </c>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row>
    <row r="13" spans="1:66" s="196" customFormat="1" ht="34.5" customHeight="1">
      <c r="A13" s="193" t="s">
        <v>323</v>
      </c>
      <c r="B13" s="193" t="s">
        <v>628</v>
      </c>
      <c r="C13" s="219" t="s">
        <v>361</v>
      </c>
      <c r="D13" s="182"/>
      <c r="E13" s="176"/>
      <c r="F13" s="176"/>
      <c r="G13" s="176"/>
      <c r="H13" s="176"/>
      <c r="I13" s="176"/>
      <c r="J13" s="177"/>
      <c r="K13" s="177"/>
      <c r="L13" s="181">
        <f t="shared" si="0"/>
        <v>0</v>
      </c>
      <c r="M13" s="160"/>
      <c r="N13" s="113"/>
      <c r="O13" s="113"/>
      <c r="P13" s="113"/>
      <c r="Q13" s="113"/>
      <c r="R13" s="117"/>
      <c r="S13" s="117"/>
      <c r="T13" s="117"/>
      <c r="U13" s="188">
        <f t="shared" si="1"/>
        <v>0</v>
      </c>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row>
    <row r="14" spans="1:66" s="196" customFormat="1" ht="34.5" customHeight="1">
      <c r="A14" s="193" t="s">
        <v>629</v>
      </c>
      <c r="B14" s="193" t="s">
        <v>630</v>
      </c>
      <c r="C14" s="219" t="s">
        <v>380</v>
      </c>
      <c r="D14" s="182"/>
      <c r="E14" s="176"/>
      <c r="F14" s="176"/>
      <c r="G14" s="176"/>
      <c r="H14" s="176"/>
      <c r="I14" s="176"/>
      <c r="J14" s="177"/>
      <c r="K14" s="177"/>
      <c r="L14" s="181">
        <f t="shared" si="0"/>
        <v>0</v>
      </c>
      <c r="M14" s="160"/>
      <c r="N14" s="113"/>
      <c r="O14" s="113"/>
      <c r="P14" s="113"/>
      <c r="Q14" s="113"/>
      <c r="R14" s="117"/>
      <c r="S14" s="117"/>
      <c r="T14" s="117"/>
      <c r="U14" s="188">
        <f t="shared" si="1"/>
        <v>0</v>
      </c>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row>
    <row r="15" spans="1:66" s="196" customFormat="1" ht="34.5" customHeight="1">
      <c r="A15" s="193" t="s">
        <v>631</v>
      </c>
      <c r="B15" s="193" t="s">
        <v>632</v>
      </c>
      <c r="C15" s="219" t="s">
        <v>380</v>
      </c>
      <c r="D15" s="182"/>
      <c r="E15" s="176"/>
      <c r="F15" s="176"/>
      <c r="G15" s="176"/>
      <c r="H15" s="176"/>
      <c r="I15" s="176"/>
      <c r="J15" s="177"/>
      <c r="K15" s="177"/>
      <c r="L15" s="181">
        <f t="shared" si="0"/>
        <v>0</v>
      </c>
      <c r="M15" s="160"/>
      <c r="N15" s="113"/>
      <c r="O15" s="113"/>
      <c r="P15" s="113">
        <v>4380</v>
      </c>
      <c r="Q15" s="113"/>
      <c r="R15" s="117">
        <v>0</v>
      </c>
      <c r="S15" s="117">
        <v>200</v>
      </c>
      <c r="T15" s="117"/>
      <c r="U15" s="188">
        <f t="shared" si="1"/>
        <v>4580</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row>
    <row r="16" spans="1:66" s="196" customFormat="1" ht="34.5" customHeight="1">
      <c r="A16" s="193" t="s">
        <v>631</v>
      </c>
      <c r="B16" s="193" t="s">
        <v>633</v>
      </c>
      <c r="C16" s="219" t="s">
        <v>380</v>
      </c>
      <c r="D16" s="182"/>
      <c r="E16" s="176"/>
      <c r="F16" s="177"/>
      <c r="G16" s="177"/>
      <c r="H16" s="177"/>
      <c r="I16" s="176"/>
      <c r="J16" s="177"/>
      <c r="K16" s="176"/>
      <c r="L16" s="181">
        <f t="shared" si="0"/>
        <v>0</v>
      </c>
      <c r="M16" s="160"/>
      <c r="N16" s="113"/>
      <c r="O16" s="117"/>
      <c r="P16" s="117"/>
      <c r="Q16" s="113"/>
      <c r="R16" s="117">
        <v>50</v>
      </c>
      <c r="S16" s="117">
        <v>0</v>
      </c>
      <c r="T16" s="117"/>
      <c r="U16" s="188">
        <f t="shared" si="1"/>
        <v>50</v>
      </c>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row>
    <row r="17" spans="1:50" s="196" customFormat="1" ht="38.25" customHeight="1">
      <c r="A17" s="193" t="s">
        <v>634</v>
      </c>
      <c r="B17" s="193" t="s">
        <v>635</v>
      </c>
      <c r="C17" s="219" t="s">
        <v>636</v>
      </c>
      <c r="D17" s="182"/>
      <c r="E17" s="176"/>
      <c r="F17" s="177"/>
      <c r="G17" s="177"/>
      <c r="H17" s="177"/>
      <c r="I17" s="176"/>
      <c r="J17" s="177"/>
      <c r="K17" s="176"/>
      <c r="L17" s="181">
        <f t="shared" si="0"/>
        <v>0</v>
      </c>
      <c r="M17" s="160"/>
      <c r="N17" s="113"/>
      <c r="O17" s="117"/>
      <c r="P17" s="117"/>
      <c r="Q17" s="113"/>
      <c r="R17" s="117"/>
      <c r="S17" s="117">
        <v>120</v>
      </c>
      <c r="T17" s="117"/>
      <c r="U17" s="188">
        <f t="shared" si="1"/>
        <v>120</v>
      </c>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row>
    <row r="18" spans="1:50" s="196" customFormat="1" ht="54.75" customHeight="1">
      <c r="A18" s="193" t="s">
        <v>637</v>
      </c>
      <c r="B18" s="193" t="s">
        <v>638</v>
      </c>
      <c r="C18" s="219" t="s">
        <v>636</v>
      </c>
      <c r="D18" s="182"/>
      <c r="E18" s="176"/>
      <c r="F18" s="177"/>
      <c r="G18" s="177"/>
      <c r="H18" s="177"/>
      <c r="I18" s="176"/>
      <c r="J18" s="177"/>
      <c r="K18" s="176"/>
      <c r="L18" s="181">
        <f t="shared" si="0"/>
        <v>0</v>
      </c>
      <c r="M18" s="160"/>
      <c r="N18" s="113"/>
      <c r="O18" s="117"/>
      <c r="P18" s="117">
        <v>4380</v>
      </c>
      <c r="Q18" s="113"/>
      <c r="R18" s="117"/>
      <c r="S18" s="117"/>
      <c r="T18" s="113"/>
      <c r="U18" s="188">
        <f t="shared" si="1"/>
        <v>4380</v>
      </c>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row>
    <row r="19" spans="1:50" s="196" customFormat="1" ht="34.5" customHeight="1">
      <c r="A19" s="193" t="s">
        <v>639</v>
      </c>
      <c r="B19" s="193" t="s">
        <v>640</v>
      </c>
      <c r="C19" s="219" t="s">
        <v>636</v>
      </c>
      <c r="D19" s="182"/>
      <c r="E19" s="176"/>
      <c r="F19" s="177"/>
      <c r="G19" s="177"/>
      <c r="H19" s="177"/>
      <c r="I19" s="176"/>
      <c r="J19" s="176"/>
      <c r="K19" s="176"/>
      <c r="L19" s="181">
        <f t="shared" si="0"/>
        <v>0</v>
      </c>
      <c r="M19" s="160"/>
      <c r="N19" s="113"/>
      <c r="O19" s="117">
        <v>600</v>
      </c>
      <c r="P19" s="117"/>
      <c r="Q19" s="113"/>
      <c r="R19" s="113"/>
      <c r="S19" s="113"/>
      <c r="T19" s="113"/>
      <c r="U19" s="188">
        <f t="shared" si="1"/>
        <v>600</v>
      </c>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row>
    <row r="20" spans="1:50" s="196" customFormat="1" ht="47.25" customHeight="1">
      <c r="A20" s="193" t="s">
        <v>639</v>
      </c>
      <c r="B20" s="193" t="s">
        <v>641</v>
      </c>
      <c r="C20" s="219" t="s">
        <v>636</v>
      </c>
      <c r="D20" s="182"/>
      <c r="E20" s="176"/>
      <c r="F20" s="177"/>
      <c r="G20" s="177"/>
      <c r="H20" s="177"/>
      <c r="I20" s="176"/>
      <c r="J20" s="176"/>
      <c r="K20" s="176"/>
      <c r="L20" s="181">
        <f t="shared" si="0"/>
        <v>0</v>
      </c>
      <c r="M20" s="160"/>
      <c r="N20" s="113"/>
      <c r="O20" s="117">
        <v>300</v>
      </c>
      <c r="P20" s="117"/>
      <c r="Q20" s="113">
        <v>1000</v>
      </c>
      <c r="R20" s="113"/>
      <c r="S20" s="113"/>
      <c r="T20" s="113"/>
      <c r="U20" s="188">
        <f t="shared" si="1"/>
        <v>1300</v>
      </c>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row>
    <row r="21" spans="1:50" s="196" customFormat="1" ht="34.5" customHeight="1">
      <c r="A21" s="193" t="s">
        <v>642</v>
      </c>
      <c r="B21" s="193" t="s">
        <v>643</v>
      </c>
      <c r="C21" s="219" t="s">
        <v>636</v>
      </c>
      <c r="D21" s="182"/>
      <c r="E21" s="176"/>
      <c r="F21" s="177"/>
      <c r="G21" s="177"/>
      <c r="H21" s="177"/>
      <c r="I21" s="176"/>
      <c r="J21" s="176"/>
      <c r="K21" s="176"/>
      <c r="L21" s="181">
        <f t="shared" si="0"/>
        <v>0</v>
      </c>
      <c r="M21" s="160"/>
      <c r="N21" s="113"/>
      <c r="O21" s="117">
        <v>50</v>
      </c>
      <c r="P21" s="117"/>
      <c r="Q21" s="113">
        <v>1000</v>
      </c>
      <c r="R21" s="113"/>
      <c r="S21" s="113"/>
      <c r="T21" s="113"/>
      <c r="U21" s="188">
        <f t="shared" si="1"/>
        <v>1050</v>
      </c>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row>
    <row r="22" spans="1:50" s="196" customFormat="1" ht="56.25" customHeight="1">
      <c r="A22" s="193" t="s">
        <v>642</v>
      </c>
      <c r="B22" s="193" t="s">
        <v>644</v>
      </c>
      <c r="C22" s="219" t="s">
        <v>636</v>
      </c>
      <c r="D22" s="182"/>
      <c r="E22" s="176"/>
      <c r="F22" s="177"/>
      <c r="G22" s="177"/>
      <c r="H22" s="177"/>
      <c r="I22" s="176"/>
      <c r="J22" s="176"/>
      <c r="K22" s="176"/>
      <c r="L22" s="181">
        <f t="shared" si="0"/>
        <v>0</v>
      </c>
      <c r="M22" s="160"/>
      <c r="N22" s="113"/>
      <c r="O22" s="117">
        <v>60</v>
      </c>
      <c r="P22" s="117"/>
      <c r="Q22" s="113">
        <v>700</v>
      </c>
      <c r="R22" s="113"/>
      <c r="S22" s="113"/>
      <c r="T22" s="113"/>
      <c r="U22" s="188">
        <f t="shared" si="1"/>
        <v>760</v>
      </c>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row>
    <row r="23" spans="1:50" s="196" customFormat="1" ht="39" customHeight="1">
      <c r="A23" s="193" t="s">
        <v>642</v>
      </c>
      <c r="B23" s="193" t="s">
        <v>645</v>
      </c>
      <c r="C23" s="219" t="s">
        <v>636</v>
      </c>
      <c r="D23" s="182"/>
      <c r="E23" s="176"/>
      <c r="F23" s="177"/>
      <c r="G23" s="177"/>
      <c r="H23" s="177"/>
      <c r="I23" s="176"/>
      <c r="J23" s="176"/>
      <c r="K23" s="176"/>
      <c r="L23" s="181">
        <f t="shared" si="0"/>
        <v>0</v>
      </c>
      <c r="M23" s="160"/>
      <c r="N23" s="113"/>
      <c r="O23" s="117">
        <v>20</v>
      </c>
      <c r="P23" s="117">
        <v>2880</v>
      </c>
      <c r="Q23" s="113">
        <v>700</v>
      </c>
      <c r="R23" s="113"/>
      <c r="S23" s="113"/>
      <c r="T23" s="113"/>
      <c r="U23" s="188">
        <f t="shared" si="1"/>
        <v>3600</v>
      </c>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row>
    <row r="24" spans="1:50" s="196" customFormat="1" ht="34.5" customHeight="1">
      <c r="A24" s="193" t="s">
        <v>646</v>
      </c>
      <c r="B24" s="193" t="s">
        <v>647</v>
      </c>
      <c r="C24" s="219" t="s">
        <v>636</v>
      </c>
      <c r="D24" s="182"/>
      <c r="E24" s="176"/>
      <c r="F24" s="177"/>
      <c r="G24" s="177"/>
      <c r="H24" s="177"/>
      <c r="I24" s="176"/>
      <c r="J24" s="176"/>
      <c r="K24" s="176"/>
      <c r="L24" s="181">
        <f t="shared" si="0"/>
        <v>0</v>
      </c>
      <c r="M24" s="160"/>
      <c r="N24" s="113"/>
      <c r="O24" s="117">
        <v>600</v>
      </c>
      <c r="P24" s="117">
        <v>3340</v>
      </c>
      <c r="Q24" s="113">
        <v>3340</v>
      </c>
      <c r="R24" s="113"/>
      <c r="S24" s="113"/>
      <c r="T24" s="113">
        <v>500</v>
      </c>
      <c r="U24" s="188">
        <f t="shared" si="1"/>
        <v>7780</v>
      </c>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row>
    <row r="25" spans="1:50" s="196" customFormat="1" ht="34.5" customHeight="1">
      <c r="A25" s="193" t="s">
        <v>646</v>
      </c>
      <c r="B25" s="193" t="s">
        <v>648</v>
      </c>
      <c r="C25" s="219" t="s">
        <v>636</v>
      </c>
      <c r="D25" s="182"/>
      <c r="E25" s="176"/>
      <c r="F25" s="177"/>
      <c r="G25" s="177"/>
      <c r="H25" s="177"/>
      <c r="I25" s="176"/>
      <c r="J25" s="176"/>
      <c r="K25" s="176"/>
      <c r="L25" s="181">
        <f t="shared" si="0"/>
        <v>0</v>
      </c>
      <c r="M25" s="160"/>
      <c r="N25" s="113"/>
      <c r="O25" s="117">
        <v>140</v>
      </c>
      <c r="P25" s="117"/>
      <c r="Q25" s="113"/>
      <c r="R25" s="113"/>
      <c r="S25" s="113"/>
      <c r="T25" s="113"/>
      <c r="U25" s="188">
        <f t="shared" si="1"/>
        <v>140</v>
      </c>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row>
    <row r="26" spans="1:50" s="196" customFormat="1" ht="34.5" customHeight="1">
      <c r="A26" s="193" t="s">
        <v>646</v>
      </c>
      <c r="B26" s="193" t="s">
        <v>649</v>
      </c>
      <c r="C26" s="219" t="s">
        <v>636</v>
      </c>
      <c r="D26" s="182"/>
      <c r="E26" s="176"/>
      <c r="F26" s="177"/>
      <c r="G26" s="177"/>
      <c r="H26" s="177"/>
      <c r="I26" s="176"/>
      <c r="J26" s="176"/>
      <c r="K26" s="176"/>
      <c r="L26" s="181">
        <f t="shared" si="0"/>
        <v>0</v>
      </c>
      <c r="M26" s="160"/>
      <c r="N26" s="113"/>
      <c r="O26" s="117">
        <v>50</v>
      </c>
      <c r="P26" s="117"/>
      <c r="Q26" s="113"/>
      <c r="R26" s="113"/>
      <c r="S26" s="113"/>
      <c r="T26" s="113"/>
      <c r="U26" s="188">
        <f t="shared" si="1"/>
        <v>50</v>
      </c>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row>
    <row r="27" spans="1:50" s="196" customFormat="1" ht="34.5" customHeight="1">
      <c r="A27" s="193" t="s">
        <v>646</v>
      </c>
      <c r="B27" s="193" t="s">
        <v>650</v>
      </c>
      <c r="C27" s="219" t="s">
        <v>636</v>
      </c>
      <c r="D27" s="182"/>
      <c r="E27" s="176"/>
      <c r="F27" s="177"/>
      <c r="G27" s="177"/>
      <c r="H27" s="177"/>
      <c r="I27" s="176"/>
      <c r="J27" s="176"/>
      <c r="K27" s="176"/>
      <c r="L27" s="181">
        <f t="shared" si="0"/>
        <v>0</v>
      </c>
      <c r="M27" s="160"/>
      <c r="N27" s="113"/>
      <c r="O27" s="117">
        <v>250</v>
      </c>
      <c r="P27" s="117"/>
      <c r="Q27" s="113"/>
      <c r="R27" s="113"/>
      <c r="S27" s="113"/>
      <c r="T27" s="113"/>
      <c r="U27" s="188">
        <f t="shared" si="1"/>
        <v>250</v>
      </c>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row>
    <row r="28" spans="1:50" s="196" customFormat="1" ht="34.5" customHeight="1">
      <c r="A28" s="193" t="s">
        <v>646</v>
      </c>
      <c r="B28" s="193" t="s">
        <v>651</v>
      </c>
      <c r="C28" s="219" t="s">
        <v>636</v>
      </c>
      <c r="D28" s="182"/>
      <c r="E28" s="176"/>
      <c r="F28" s="177"/>
      <c r="G28" s="177"/>
      <c r="H28" s="177"/>
      <c r="I28" s="176"/>
      <c r="J28" s="177"/>
      <c r="K28" s="177"/>
      <c r="L28" s="181">
        <f t="shared" si="0"/>
        <v>0</v>
      </c>
      <c r="M28" s="160"/>
      <c r="N28" s="113">
        <v>150</v>
      </c>
      <c r="O28" s="117">
        <v>2500</v>
      </c>
      <c r="P28" s="117">
        <v>19120</v>
      </c>
      <c r="Q28" s="113">
        <v>19120</v>
      </c>
      <c r="R28" s="113"/>
      <c r="S28" s="117"/>
      <c r="T28" s="117"/>
      <c r="U28" s="188">
        <f t="shared" si="1"/>
        <v>40890</v>
      </c>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row>
    <row r="29" spans="1:50" s="196" customFormat="1" ht="34.5" customHeight="1">
      <c r="A29" s="193" t="s">
        <v>646</v>
      </c>
      <c r="B29" s="193" t="s">
        <v>652</v>
      </c>
      <c r="C29" s="219" t="s">
        <v>636</v>
      </c>
      <c r="D29" s="182"/>
      <c r="E29" s="177"/>
      <c r="F29" s="177"/>
      <c r="G29" s="177"/>
      <c r="H29" s="177"/>
      <c r="I29" s="176"/>
      <c r="J29" s="177"/>
      <c r="K29" s="177"/>
      <c r="L29" s="181">
        <f t="shared" si="0"/>
        <v>0</v>
      </c>
      <c r="M29" s="160"/>
      <c r="N29" s="117"/>
      <c r="O29" s="117">
        <v>270</v>
      </c>
      <c r="P29" s="117"/>
      <c r="Q29" s="113"/>
      <c r="R29" s="117"/>
      <c r="S29" s="117"/>
      <c r="T29" s="117"/>
      <c r="U29" s="188">
        <f t="shared" si="1"/>
        <v>270</v>
      </c>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row>
    <row r="30" spans="1:50" s="196" customFormat="1" ht="34.5" customHeight="1">
      <c r="A30" s="193" t="s">
        <v>646</v>
      </c>
      <c r="B30" s="193" t="s">
        <v>653</v>
      </c>
      <c r="C30" s="219" t="s">
        <v>636</v>
      </c>
      <c r="D30" s="182"/>
      <c r="E30" s="177"/>
      <c r="F30" s="177"/>
      <c r="G30" s="177"/>
      <c r="H30" s="177"/>
      <c r="I30" s="176"/>
      <c r="J30" s="177"/>
      <c r="K30" s="177"/>
      <c r="L30" s="181">
        <f t="shared" si="0"/>
        <v>0</v>
      </c>
      <c r="M30" s="160"/>
      <c r="N30" s="117">
        <v>50</v>
      </c>
      <c r="O30" s="117">
        <v>182</v>
      </c>
      <c r="P30" s="117"/>
      <c r="Q30" s="117"/>
      <c r="R30" s="117"/>
      <c r="S30" s="117"/>
      <c r="T30" s="117"/>
      <c r="U30" s="188">
        <f t="shared" si="1"/>
        <v>232</v>
      </c>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row>
    <row r="31" spans="1:50" s="196" customFormat="1" ht="34.5" customHeight="1">
      <c r="A31" s="193" t="s">
        <v>646</v>
      </c>
      <c r="B31" s="193" t="s">
        <v>654</v>
      </c>
      <c r="C31" s="219" t="s">
        <v>636</v>
      </c>
      <c r="D31" s="182"/>
      <c r="E31" s="177"/>
      <c r="F31" s="177"/>
      <c r="G31" s="177"/>
      <c r="H31" s="177"/>
      <c r="I31" s="176"/>
      <c r="J31" s="177"/>
      <c r="K31" s="177"/>
      <c r="L31" s="181">
        <f t="shared" si="0"/>
        <v>0</v>
      </c>
      <c r="M31" s="160"/>
      <c r="N31" s="117"/>
      <c r="O31" s="117">
        <v>70</v>
      </c>
      <c r="P31" s="117"/>
      <c r="Q31" s="117"/>
      <c r="R31" s="117"/>
      <c r="S31" s="117"/>
      <c r="T31" s="117"/>
      <c r="U31" s="188">
        <f t="shared" si="1"/>
        <v>70</v>
      </c>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row>
    <row r="32" spans="1:50" s="196" customFormat="1" ht="34.5" customHeight="1">
      <c r="A32" s="193" t="s">
        <v>646</v>
      </c>
      <c r="B32" s="193" t="s">
        <v>655</v>
      </c>
      <c r="C32" s="219" t="s">
        <v>636</v>
      </c>
      <c r="D32" s="182"/>
      <c r="E32" s="177"/>
      <c r="F32" s="177"/>
      <c r="G32" s="177"/>
      <c r="H32" s="177"/>
      <c r="I32" s="176"/>
      <c r="J32" s="177"/>
      <c r="K32" s="176"/>
      <c r="L32" s="181">
        <f t="shared" si="0"/>
        <v>0</v>
      </c>
      <c r="M32" s="169"/>
      <c r="N32" s="117"/>
      <c r="O32" s="117">
        <v>80</v>
      </c>
      <c r="P32" s="117">
        <v>3665</v>
      </c>
      <c r="Q32" s="117">
        <v>3665</v>
      </c>
      <c r="R32" s="117"/>
      <c r="S32" s="117"/>
      <c r="T32" s="117"/>
      <c r="U32" s="188">
        <f t="shared" si="1"/>
        <v>7410</v>
      </c>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row>
    <row r="33" spans="1:50" s="196" customFormat="1" ht="34.5" customHeight="1">
      <c r="A33" s="193" t="s">
        <v>646</v>
      </c>
      <c r="B33" s="193" t="s">
        <v>656</v>
      </c>
      <c r="C33" s="219" t="s">
        <v>636</v>
      </c>
      <c r="D33" s="182"/>
      <c r="E33" s="177"/>
      <c r="F33" s="176"/>
      <c r="G33" s="177"/>
      <c r="H33" s="177"/>
      <c r="I33" s="176"/>
      <c r="J33" s="177"/>
      <c r="K33" s="176"/>
      <c r="L33" s="181">
        <f t="shared" si="0"/>
        <v>0</v>
      </c>
      <c r="M33" s="169"/>
      <c r="N33" s="117"/>
      <c r="O33" s="117">
        <v>45</v>
      </c>
      <c r="P33" s="117"/>
      <c r="Q33" s="117"/>
      <c r="R33" s="117"/>
      <c r="S33" s="117"/>
      <c r="T33" s="117"/>
      <c r="U33" s="188">
        <f t="shared" si="1"/>
        <v>45</v>
      </c>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row>
    <row r="34" spans="1:50" s="196" customFormat="1" ht="34.5" customHeight="1">
      <c r="A34" s="193" t="s">
        <v>646</v>
      </c>
      <c r="B34" s="193" t="s">
        <v>657</v>
      </c>
      <c r="C34" s="219" t="s">
        <v>636</v>
      </c>
      <c r="D34" s="182"/>
      <c r="E34" s="176"/>
      <c r="F34" s="176"/>
      <c r="G34" s="177"/>
      <c r="H34" s="177"/>
      <c r="I34" s="176"/>
      <c r="J34" s="177"/>
      <c r="K34" s="176"/>
      <c r="L34" s="181">
        <f t="shared" si="0"/>
        <v>0</v>
      </c>
      <c r="M34" s="160"/>
      <c r="N34" s="113"/>
      <c r="O34" s="117">
        <v>90</v>
      </c>
      <c r="P34" s="117"/>
      <c r="Q34" s="117"/>
      <c r="R34" s="117"/>
      <c r="S34" s="117"/>
      <c r="T34" s="117"/>
      <c r="U34" s="188">
        <f t="shared" si="1"/>
        <v>90</v>
      </c>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row>
    <row r="35" spans="1:50" s="196" customFormat="1" ht="34.5" customHeight="1">
      <c r="A35" s="193" t="s">
        <v>646</v>
      </c>
      <c r="B35" s="193" t="s">
        <v>658</v>
      </c>
      <c r="C35" s="219" t="s">
        <v>636</v>
      </c>
      <c r="D35" s="182"/>
      <c r="E35" s="177"/>
      <c r="F35" s="176"/>
      <c r="G35" s="177"/>
      <c r="H35" s="177"/>
      <c r="I35" s="176"/>
      <c r="J35" s="177"/>
      <c r="K35" s="176"/>
      <c r="L35" s="181">
        <f t="shared" si="0"/>
        <v>0</v>
      </c>
      <c r="M35" s="160"/>
      <c r="N35" s="117"/>
      <c r="O35" s="117">
        <v>10</v>
      </c>
      <c r="P35" s="117"/>
      <c r="Q35" s="113"/>
      <c r="R35" s="113"/>
      <c r="S35" s="117"/>
      <c r="T35" s="117"/>
      <c r="U35" s="188">
        <f t="shared" si="1"/>
        <v>10</v>
      </c>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row>
    <row r="36" spans="1:50" s="196" customFormat="1" ht="34.5" customHeight="1">
      <c r="A36" s="193" t="s">
        <v>659</v>
      </c>
      <c r="B36" s="193" t="s">
        <v>660</v>
      </c>
      <c r="C36" s="219" t="s">
        <v>636</v>
      </c>
      <c r="D36" s="182"/>
      <c r="E36" s="177"/>
      <c r="F36" s="176"/>
      <c r="G36" s="177"/>
      <c r="H36" s="177"/>
      <c r="I36" s="176"/>
      <c r="J36" s="177"/>
      <c r="K36" s="176"/>
      <c r="L36" s="181">
        <f t="shared" si="0"/>
        <v>0</v>
      </c>
      <c r="M36" s="160"/>
      <c r="N36" s="117"/>
      <c r="O36" s="117">
        <v>450</v>
      </c>
      <c r="P36" s="117"/>
      <c r="Q36" s="117"/>
      <c r="R36" s="117"/>
      <c r="S36" s="117"/>
      <c r="T36" s="117"/>
      <c r="U36" s="188">
        <f t="shared" si="1"/>
        <v>450</v>
      </c>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row>
    <row r="37" spans="1:50" s="196" customFormat="1" ht="34.5" customHeight="1">
      <c r="A37" s="193" t="s">
        <v>659</v>
      </c>
      <c r="B37" s="193" t="s">
        <v>661</v>
      </c>
      <c r="C37" s="219" t="s">
        <v>636</v>
      </c>
      <c r="D37" s="182"/>
      <c r="E37" s="177"/>
      <c r="F37" s="176"/>
      <c r="G37" s="177"/>
      <c r="H37" s="177"/>
      <c r="I37" s="176"/>
      <c r="J37" s="177"/>
      <c r="K37" s="176"/>
      <c r="L37" s="181">
        <f t="shared" si="0"/>
        <v>0</v>
      </c>
      <c r="M37" s="160"/>
      <c r="N37" s="117"/>
      <c r="O37" s="117">
        <v>300</v>
      </c>
      <c r="P37" s="117"/>
      <c r="Q37" s="117"/>
      <c r="R37" s="117"/>
      <c r="S37" s="117"/>
      <c r="T37" s="117"/>
      <c r="U37" s="188">
        <f t="shared" si="1"/>
        <v>300</v>
      </c>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row>
    <row r="38" spans="1:50" s="196" customFormat="1" ht="34.5" customHeight="1">
      <c r="A38" s="193" t="s">
        <v>659</v>
      </c>
      <c r="B38" s="193" t="s">
        <v>662</v>
      </c>
      <c r="C38" s="219" t="s">
        <v>636</v>
      </c>
      <c r="D38" s="182"/>
      <c r="E38" s="176"/>
      <c r="F38" s="176"/>
      <c r="G38" s="177"/>
      <c r="H38" s="177"/>
      <c r="I38" s="176"/>
      <c r="J38" s="177"/>
      <c r="K38" s="176"/>
      <c r="L38" s="181">
        <f t="shared" si="0"/>
        <v>0</v>
      </c>
      <c r="M38" s="160"/>
      <c r="N38" s="113"/>
      <c r="O38" s="117">
        <v>200</v>
      </c>
      <c r="P38" s="117"/>
      <c r="Q38" s="117"/>
      <c r="R38" s="117"/>
      <c r="S38" s="117"/>
      <c r="T38" s="117"/>
      <c r="U38" s="188">
        <f t="shared" si="1"/>
        <v>200</v>
      </c>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row>
    <row r="39" spans="1:50" s="196" customFormat="1" ht="34.5" customHeight="1">
      <c r="A39" s="193" t="s">
        <v>659</v>
      </c>
      <c r="B39" s="193" t="s">
        <v>663</v>
      </c>
      <c r="C39" s="219" t="s">
        <v>636</v>
      </c>
      <c r="D39" s="182"/>
      <c r="E39" s="176"/>
      <c r="F39" s="176"/>
      <c r="G39" s="177"/>
      <c r="H39" s="177"/>
      <c r="I39" s="176"/>
      <c r="J39" s="177"/>
      <c r="K39" s="176"/>
      <c r="L39" s="181">
        <f t="shared" si="0"/>
        <v>0</v>
      </c>
      <c r="M39" s="160"/>
      <c r="N39" s="113"/>
      <c r="O39" s="117">
        <v>2200</v>
      </c>
      <c r="P39" s="117"/>
      <c r="Q39" s="117"/>
      <c r="R39" s="117"/>
      <c r="S39" s="117"/>
      <c r="T39" s="117"/>
      <c r="U39" s="188">
        <f t="shared" si="1"/>
        <v>2200</v>
      </c>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row>
    <row r="40" spans="1:50" s="196" customFormat="1" ht="34.5" customHeight="1">
      <c r="A40" s="193" t="s">
        <v>659</v>
      </c>
      <c r="B40" s="193" t="s">
        <v>664</v>
      </c>
      <c r="C40" s="219" t="s">
        <v>636</v>
      </c>
      <c r="D40" s="182"/>
      <c r="E40" s="177"/>
      <c r="F40" s="176"/>
      <c r="G40" s="176"/>
      <c r="H40" s="177"/>
      <c r="I40" s="176"/>
      <c r="J40" s="177"/>
      <c r="K40" s="176"/>
      <c r="L40" s="181">
        <f t="shared" si="0"/>
        <v>0</v>
      </c>
      <c r="M40" s="160"/>
      <c r="N40" s="117"/>
      <c r="O40" s="113">
        <v>1500</v>
      </c>
      <c r="P40" s="113">
        <v>730</v>
      </c>
      <c r="Q40" s="117">
        <v>730</v>
      </c>
      <c r="R40" s="117"/>
      <c r="S40" s="117"/>
      <c r="T40" s="117"/>
      <c r="U40" s="188">
        <f t="shared" si="1"/>
        <v>2960</v>
      </c>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row>
    <row r="41" spans="1:50" s="196" customFormat="1" ht="34.5" customHeight="1">
      <c r="A41" s="193" t="s">
        <v>659</v>
      </c>
      <c r="B41" s="193" t="s">
        <v>665</v>
      </c>
      <c r="C41" s="219" t="s">
        <v>636</v>
      </c>
      <c r="D41" s="182"/>
      <c r="E41" s="177"/>
      <c r="F41" s="176"/>
      <c r="G41" s="177"/>
      <c r="H41" s="177"/>
      <c r="I41" s="176"/>
      <c r="J41" s="177"/>
      <c r="K41" s="176"/>
      <c r="L41" s="181">
        <f t="shared" si="0"/>
        <v>0</v>
      </c>
      <c r="M41" s="160"/>
      <c r="N41" s="117"/>
      <c r="O41" s="117">
        <v>200</v>
      </c>
      <c r="P41" s="117">
        <v>2005</v>
      </c>
      <c r="Q41" s="117">
        <v>2005</v>
      </c>
      <c r="R41" s="117"/>
      <c r="S41" s="117"/>
      <c r="T41" s="117"/>
      <c r="U41" s="188">
        <f t="shared" si="1"/>
        <v>4210</v>
      </c>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row>
    <row r="42" spans="1:50" s="196" customFormat="1" ht="34.5" customHeight="1">
      <c r="A42" s="193" t="s">
        <v>659</v>
      </c>
      <c r="B42" s="193" t="s">
        <v>666</v>
      </c>
      <c r="C42" s="219" t="s">
        <v>636</v>
      </c>
      <c r="D42" s="182"/>
      <c r="E42" s="177"/>
      <c r="F42" s="176"/>
      <c r="G42" s="177"/>
      <c r="H42" s="177"/>
      <c r="I42" s="176"/>
      <c r="J42" s="176"/>
      <c r="K42" s="176"/>
      <c r="L42" s="181">
        <f t="shared" si="0"/>
        <v>0</v>
      </c>
      <c r="M42" s="160"/>
      <c r="N42" s="117"/>
      <c r="O42" s="117">
        <v>110</v>
      </c>
      <c r="P42" s="117"/>
      <c r="Q42" s="113"/>
      <c r="R42" s="113"/>
      <c r="S42" s="113"/>
      <c r="T42" s="113"/>
      <c r="U42" s="188">
        <f t="shared" si="1"/>
        <v>110</v>
      </c>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row>
    <row r="43" spans="1:50" s="196" customFormat="1" ht="34.5" customHeight="1">
      <c r="A43" s="193" t="s">
        <v>659</v>
      </c>
      <c r="B43" s="193" t="s">
        <v>667</v>
      </c>
      <c r="C43" s="219" t="s">
        <v>636</v>
      </c>
      <c r="D43" s="182"/>
      <c r="E43" s="177"/>
      <c r="F43" s="177"/>
      <c r="G43" s="177"/>
      <c r="H43" s="177"/>
      <c r="I43" s="176"/>
      <c r="J43" s="176"/>
      <c r="K43" s="176"/>
      <c r="L43" s="181">
        <f t="shared" si="0"/>
        <v>0</v>
      </c>
      <c r="M43" s="160"/>
      <c r="N43" s="117"/>
      <c r="O43" s="117">
        <v>261</v>
      </c>
      <c r="P43" s="117"/>
      <c r="Q43" s="113"/>
      <c r="R43" s="113"/>
      <c r="S43" s="113"/>
      <c r="T43" s="113"/>
      <c r="U43" s="188">
        <f t="shared" si="1"/>
        <v>261</v>
      </c>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row>
    <row r="44" spans="1:50" s="196" customFormat="1" ht="34.5" customHeight="1">
      <c r="A44" s="193" t="s">
        <v>659</v>
      </c>
      <c r="B44" s="193" t="s">
        <v>668</v>
      </c>
      <c r="C44" s="219" t="s">
        <v>636</v>
      </c>
      <c r="D44" s="212"/>
      <c r="E44" s="213"/>
      <c r="F44" s="214"/>
      <c r="G44" s="214"/>
      <c r="H44" s="214"/>
      <c r="I44" s="213"/>
      <c r="J44" s="213"/>
      <c r="K44" s="213"/>
      <c r="L44" s="215">
        <f t="shared" si="0"/>
        <v>0</v>
      </c>
      <c r="M44" s="216"/>
      <c r="N44" s="217"/>
      <c r="O44" s="141">
        <v>100</v>
      </c>
      <c r="P44" s="141"/>
      <c r="Q44" s="217"/>
      <c r="R44" s="217"/>
      <c r="S44" s="217"/>
      <c r="T44" s="217"/>
      <c r="U44" s="188">
        <f t="shared" si="1"/>
        <v>100</v>
      </c>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row>
    <row r="45" spans="1:50" s="196" customFormat="1" ht="54.75" customHeight="1">
      <c r="A45" s="193" t="s">
        <v>669</v>
      </c>
      <c r="B45" s="193" t="s">
        <v>670</v>
      </c>
      <c r="C45" s="219" t="s">
        <v>636</v>
      </c>
      <c r="D45" s="102"/>
      <c r="E45" s="66"/>
      <c r="F45" s="66"/>
      <c r="G45" s="66"/>
      <c r="H45" s="66"/>
      <c r="I45" s="66"/>
      <c r="J45" s="66"/>
      <c r="K45" s="66"/>
      <c r="L45" s="215">
        <f t="shared" si="0"/>
        <v>0</v>
      </c>
      <c r="M45" s="66"/>
      <c r="N45" s="66"/>
      <c r="O45" s="66"/>
      <c r="P45" s="66"/>
      <c r="Q45" s="66"/>
      <c r="R45" s="66"/>
      <c r="S45" s="66"/>
      <c r="T45" s="66"/>
      <c r="U45" s="188">
        <f t="shared" si="1"/>
        <v>0</v>
      </c>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row>
    <row r="46" spans="1:50" s="196" customFormat="1" ht="34.5" customHeight="1" thickBot="1">
      <c r="A46" s="193" t="s">
        <v>671</v>
      </c>
      <c r="B46" s="193" t="s">
        <v>672</v>
      </c>
      <c r="C46" s="219" t="s">
        <v>636</v>
      </c>
      <c r="D46" s="110"/>
      <c r="E46" s="103"/>
      <c r="F46" s="103"/>
      <c r="G46" s="103"/>
      <c r="H46" s="103"/>
      <c r="I46" s="103"/>
      <c r="J46" s="103"/>
      <c r="K46" s="103"/>
      <c r="L46" s="186">
        <f t="shared" si="0"/>
        <v>0</v>
      </c>
      <c r="M46" s="66"/>
      <c r="N46" s="66"/>
      <c r="O46" s="66"/>
      <c r="P46" s="66"/>
      <c r="Q46" s="66"/>
      <c r="R46" s="66"/>
      <c r="S46" s="66"/>
      <c r="T46" s="66"/>
      <c r="U46" s="188">
        <f t="shared" si="1"/>
        <v>0</v>
      </c>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row>
  </sheetData>
  <mergeCells count="26">
    <mergeCell ref="A6:A8"/>
    <mergeCell ref="B6:B8"/>
    <mergeCell ref="C6:C8"/>
    <mergeCell ref="D4:AA4"/>
    <mergeCell ref="D2:Z2"/>
    <mergeCell ref="D7:L7"/>
    <mergeCell ref="M7:U7"/>
    <mergeCell ref="AB6:AD6"/>
    <mergeCell ref="Y6:AA6"/>
    <mergeCell ref="V6:X6"/>
    <mergeCell ref="M6:U6"/>
    <mergeCell ref="AE6:AG6"/>
    <mergeCell ref="AH6:AJ6"/>
    <mergeCell ref="AK6:AM6"/>
    <mergeCell ref="AN6:AV6"/>
    <mergeCell ref="AW6:BE6"/>
    <mergeCell ref="BF6:BN6"/>
    <mergeCell ref="BC7:BE7"/>
    <mergeCell ref="BF7:BH7"/>
    <mergeCell ref="BI7:BK7"/>
    <mergeCell ref="BL7:BN7"/>
    <mergeCell ref="AN7:AP7"/>
    <mergeCell ref="AQ7:AS7"/>
    <mergeCell ref="AT7:AV7"/>
    <mergeCell ref="AW7:AY7"/>
    <mergeCell ref="AZ7:BB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sheetPr>
    <tabColor theme="4" tint="-0.499984740745262"/>
  </sheetPr>
  <dimension ref="A1:CO45"/>
  <sheetViews>
    <sheetView workbookViewId="0">
      <pane xSplit="3" topLeftCell="Y1" activePane="topRight" state="frozen"/>
      <selection activeCell="A4" sqref="A4"/>
      <selection pane="topRight" activeCell="AN8" sqref="AN8:AU8"/>
    </sheetView>
  </sheetViews>
  <sheetFormatPr baseColWidth="10" defaultRowHeight="15"/>
  <cols>
    <col min="1" max="1" width="42.5703125" style="93" customWidth="1"/>
    <col min="2" max="2" width="29.5703125" style="93" customWidth="1"/>
    <col min="3" max="3" width="10.7109375" style="93" customWidth="1"/>
    <col min="4" max="12" width="7.140625" style="65" customWidth="1"/>
    <col min="13" max="14" width="6.42578125" style="65" customWidth="1"/>
    <col min="15" max="15" width="6.42578125" style="580" customWidth="1"/>
    <col min="16" max="17" width="6.42578125" style="65" customWidth="1"/>
    <col min="18" max="18" width="6.42578125" style="580" customWidth="1"/>
    <col min="19" max="21" width="6.42578125" style="65" customWidth="1"/>
    <col min="22" max="23" width="6.42578125" style="583" customWidth="1"/>
    <col min="24" max="24" width="6.42578125" style="580" customWidth="1"/>
    <col min="25" max="26" width="6.42578125" style="65" customWidth="1"/>
    <col min="27" max="27" width="6.42578125" style="580" customWidth="1"/>
    <col min="28" max="32" width="6.42578125" style="65" customWidth="1"/>
    <col min="33" max="33" width="7.85546875" style="65" customWidth="1"/>
    <col min="34" max="36" width="6.42578125" style="65" customWidth="1"/>
    <col min="37" max="38" width="5.85546875" style="65" customWidth="1"/>
    <col min="39" max="39" width="6.85546875" style="65" customWidth="1"/>
    <col min="40" max="48" width="7.140625" style="65" customWidth="1"/>
  </cols>
  <sheetData>
    <row r="1" spans="1:93" ht="15.75">
      <c r="D1" s="867" t="s">
        <v>715</v>
      </c>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192"/>
    </row>
    <row r="2" spans="1:93" ht="6.75" customHeight="1">
      <c r="AW2" s="192"/>
      <c r="AX2" s="192"/>
      <c r="AY2" s="192"/>
      <c r="AZ2" s="192"/>
      <c r="BA2" s="192"/>
      <c r="BB2" s="192"/>
    </row>
    <row r="3" spans="1:93" ht="16.5" customHeight="1">
      <c r="D3" s="872" t="s">
        <v>738</v>
      </c>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row>
    <row r="4" spans="1:93" ht="16.5" customHeight="1" thickBot="1">
      <c r="D4" s="232"/>
      <c r="E4" s="232"/>
      <c r="F4" s="232"/>
      <c r="G4" s="232"/>
      <c r="H4" s="232"/>
      <c r="I4" s="232"/>
      <c r="J4" s="232"/>
      <c r="K4" s="232"/>
      <c r="L4" s="232"/>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32"/>
      <c r="AO4" s="232"/>
      <c r="AP4" s="232"/>
      <c r="AQ4" s="232"/>
      <c r="AR4" s="232"/>
      <c r="AS4" s="232"/>
      <c r="AT4" s="232"/>
      <c r="AU4" s="232"/>
      <c r="AV4" s="232"/>
      <c r="AW4" s="232"/>
      <c r="AX4" s="232"/>
      <c r="AY4" s="232"/>
      <c r="AZ4" s="232"/>
      <c r="BA4" s="232"/>
      <c r="BB4" s="232"/>
    </row>
    <row r="5" spans="1:93" ht="15.75" thickBot="1">
      <c r="A5" s="879" t="s">
        <v>16</v>
      </c>
      <c r="B5" s="882" t="s">
        <v>17</v>
      </c>
      <c r="C5" s="885" t="s">
        <v>18</v>
      </c>
      <c r="D5" s="109"/>
      <c r="E5" s="109"/>
      <c r="F5" s="109"/>
      <c r="G5" s="109"/>
      <c r="H5" s="109"/>
      <c r="I5" s="109"/>
      <c r="J5" s="109"/>
      <c r="K5" s="109"/>
      <c r="L5" s="109"/>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132"/>
      <c r="AO5" s="132"/>
      <c r="AP5" s="132"/>
      <c r="AQ5" s="132"/>
      <c r="AR5" s="132"/>
      <c r="AS5" s="132"/>
      <c r="AT5" s="132"/>
      <c r="AU5" s="132"/>
      <c r="AV5" s="133"/>
      <c r="AW5" s="709" t="s">
        <v>320</v>
      </c>
      <c r="AX5" s="710"/>
      <c r="AY5" s="710"/>
      <c r="AZ5" s="710" t="s">
        <v>20</v>
      </c>
      <c r="BA5" s="710"/>
      <c r="BB5" s="710"/>
      <c r="BC5" s="710">
        <v>2011</v>
      </c>
      <c r="BD5" s="710"/>
      <c r="BE5" s="710"/>
      <c r="BF5" s="710">
        <v>2012</v>
      </c>
      <c r="BG5" s="710"/>
      <c r="BH5" s="710"/>
      <c r="BI5" s="710">
        <v>2013</v>
      </c>
      <c r="BJ5" s="710">
        <v>2013</v>
      </c>
      <c r="BK5" s="710"/>
      <c r="BL5" s="710">
        <v>2014</v>
      </c>
      <c r="BM5" s="710"/>
      <c r="BN5" s="710"/>
      <c r="BO5" s="710">
        <v>2015</v>
      </c>
      <c r="BP5" s="710"/>
      <c r="BQ5" s="710"/>
      <c r="BR5" s="710"/>
      <c r="BS5" s="710"/>
      <c r="BT5" s="710"/>
      <c r="BU5" s="710"/>
      <c r="BV5" s="710"/>
      <c r="BW5" s="710"/>
      <c r="BX5" s="710">
        <v>2016</v>
      </c>
      <c r="BY5" s="710"/>
      <c r="BZ5" s="710"/>
      <c r="CA5" s="710"/>
      <c r="CB5" s="710"/>
      <c r="CC5" s="710"/>
      <c r="CD5" s="710"/>
      <c r="CE5" s="710"/>
      <c r="CF5" s="710"/>
      <c r="CG5" s="710">
        <v>2017</v>
      </c>
      <c r="CH5" s="710"/>
      <c r="CI5" s="710"/>
      <c r="CJ5" s="710"/>
      <c r="CK5" s="710"/>
      <c r="CL5" s="710"/>
      <c r="CM5" s="710"/>
      <c r="CN5" s="710"/>
      <c r="CO5" s="711"/>
    </row>
    <row r="6" spans="1:93" ht="15" customHeight="1" thickBot="1">
      <c r="A6" s="880"/>
      <c r="B6" s="883"/>
      <c r="C6" s="886"/>
      <c r="D6" s="860">
        <v>2011</v>
      </c>
      <c r="E6" s="861"/>
      <c r="F6" s="861"/>
      <c r="G6" s="861"/>
      <c r="H6" s="861"/>
      <c r="I6" s="861"/>
      <c r="J6" s="861"/>
      <c r="K6" s="861"/>
      <c r="L6" s="862"/>
      <c r="M6" s="855">
        <v>2013</v>
      </c>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60">
        <v>2014</v>
      </c>
      <c r="AO6" s="861"/>
      <c r="AP6" s="861"/>
      <c r="AQ6" s="861"/>
      <c r="AR6" s="861"/>
      <c r="AS6" s="861"/>
      <c r="AT6" s="861"/>
      <c r="AU6" s="861"/>
      <c r="AV6" s="862"/>
      <c r="AW6" s="203">
        <v>2015</v>
      </c>
      <c r="AX6" s="129">
        <v>2016</v>
      </c>
      <c r="AY6" s="129">
        <v>2017</v>
      </c>
      <c r="AZ6" s="129">
        <v>2015</v>
      </c>
      <c r="BA6" s="129">
        <v>2016</v>
      </c>
      <c r="BB6" s="129">
        <v>2017</v>
      </c>
      <c r="BC6" s="129" t="s">
        <v>171</v>
      </c>
      <c r="BD6" s="129" t="s">
        <v>174</v>
      </c>
      <c r="BE6" s="129" t="s">
        <v>173</v>
      </c>
      <c r="BF6" s="129" t="s">
        <v>171</v>
      </c>
      <c r="BG6" s="129" t="s">
        <v>174</v>
      </c>
      <c r="BH6" s="129" t="s">
        <v>173</v>
      </c>
      <c r="BI6" s="129" t="s">
        <v>171</v>
      </c>
      <c r="BJ6" s="129" t="s">
        <v>174</v>
      </c>
      <c r="BK6" s="129" t="s">
        <v>173</v>
      </c>
      <c r="BL6" s="129" t="s">
        <v>171</v>
      </c>
      <c r="BM6" s="129" t="s">
        <v>174</v>
      </c>
      <c r="BN6" s="129" t="s">
        <v>173</v>
      </c>
      <c r="BO6" s="713" t="s">
        <v>171</v>
      </c>
      <c r="BP6" s="713"/>
      <c r="BQ6" s="713"/>
      <c r="BR6" s="713" t="s">
        <v>172</v>
      </c>
      <c r="BS6" s="713"/>
      <c r="BT6" s="713"/>
      <c r="BU6" s="713" t="s">
        <v>173</v>
      </c>
      <c r="BV6" s="713"/>
      <c r="BW6" s="713"/>
      <c r="BX6" s="713" t="s">
        <v>171</v>
      </c>
      <c r="BY6" s="713"/>
      <c r="BZ6" s="713"/>
      <c r="CA6" s="713" t="s">
        <v>174</v>
      </c>
      <c r="CB6" s="713"/>
      <c r="CC6" s="713"/>
      <c r="CD6" s="713" t="s">
        <v>172</v>
      </c>
      <c r="CE6" s="713"/>
      <c r="CF6" s="713"/>
      <c r="CG6" s="713" t="s">
        <v>171</v>
      </c>
      <c r="CH6" s="713"/>
      <c r="CI6" s="713"/>
      <c r="CJ6" s="713" t="s">
        <v>174</v>
      </c>
      <c r="CK6" s="713"/>
      <c r="CL6" s="713"/>
      <c r="CM6" s="713" t="s">
        <v>172</v>
      </c>
      <c r="CN6" s="713"/>
      <c r="CO6" s="716"/>
    </row>
    <row r="7" spans="1:93" ht="18.75" customHeight="1" thickBot="1">
      <c r="A7" s="881"/>
      <c r="B7" s="884"/>
      <c r="C7" s="887"/>
      <c r="D7" s="877" t="s">
        <v>690</v>
      </c>
      <c r="E7" s="873" t="s">
        <v>691</v>
      </c>
      <c r="F7" s="873" t="s">
        <v>692</v>
      </c>
      <c r="G7" s="873" t="s">
        <v>693</v>
      </c>
      <c r="H7" s="873" t="s">
        <v>694</v>
      </c>
      <c r="I7" s="873" t="s">
        <v>695</v>
      </c>
      <c r="J7" s="873" t="s">
        <v>696</v>
      </c>
      <c r="K7" s="873" t="s">
        <v>697</v>
      </c>
      <c r="L7" s="875" t="s">
        <v>698</v>
      </c>
      <c r="M7" s="860" t="s">
        <v>690</v>
      </c>
      <c r="N7" s="861"/>
      <c r="O7" s="862"/>
      <c r="P7" s="860" t="s">
        <v>691</v>
      </c>
      <c r="Q7" s="861"/>
      <c r="R7" s="862"/>
      <c r="S7" s="852" t="s">
        <v>692</v>
      </c>
      <c r="T7" s="853"/>
      <c r="U7" s="854"/>
      <c r="V7" s="855" t="s">
        <v>693</v>
      </c>
      <c r="W7" s="856"/>
      <c r="X7" s="863"/>
      <c r="Y7" s="852" t="s">
        <v>694</v>
      </c>
      <c r="Z7" s="853"/>
      <c r="AA7" s="854"/>
      <c r="AB7" s="852" t="s">
        <v>695</v>
      </c>
      <c r="AC7" s="853"/>
      <c r="AD7" s="853"/>
      <c r="AE7" s="852" t="s">
        <v>746</v>
      </c>
      <c r="AF7" s="853"/>
      <c r="AG7" s="853"/>
      <c r="AH7" s="852" t="s">
        <v>747</v>
      </c>
      <c r="AI7" s="853"/>
      <c r="AJ7" s="853"/>
      <c r="AK7" s="738" t="s">
        <v>698</v>
      </c>
      <c r="AL7" s="739"/>
      <c r="AM7" s="774"/>
      <c r="AN7" s="938" t="s">
        <v>690</v>
      </c>
      <c r="AO7" s="939" t="s">
        <v>691</v>
      </c>
      <c r="AP7" s="939" t="s">
        <v>692</v>
      </c>
      <c r="AQ7" s="939" t="s">
        <v>693</v>
      </c>
      <c r="AR7" s="939" t="s">
        <v>694</v>
      </c>
      <c r="AS7" s="939" t="s">
        <v>695</v>
      </c>
      <c r="AT7" s="939" t="s">
        <v>696</v>
      </c>
      <c r="AU7" s="939" t="s">
        <v>697</v>
      </c>
      <c r="AV7" s="875" t="s">
        <v>698</v>
      </c>
      <c r="AW7" s="204"/>
      <c r="AX7" s="76"/>
      <c r="AY7" s="76"/>
      <c r="AZ7" s="76"/>
      <c r="BA7" s="76"/>
      <c r="BB7" s="76"/>
      <c r="BC7" s="76"/>
      <c r="BD7" s="76" t="s">
        <v>172</v>
      </c>
      <c r="BE7" s="76"/>
      <c r="BF7" s="76"/>
      <c r="BG7" s="76" t="s">
        <v>172</v>
      </c>
      <c r="BH7" s="76"/>
      <c r="BI7" s="76"/>
      <c r="BJ7" s="76" t="s">
        <v>172</v>
      </c>
      <c r="BK7" s="76"/>
      <c r="BL7" s="76"/>
      <c r="BM7" s="76" t="s">
        <v>172</v>
      </c>
      <c r="BN7" s="76"/>
      <c r="BO7" s="76" t="s">
        <v>321</v>
      </c>
      <c r="BP7" s="76" t="s">
        <v>321</v>
      </c>
      <c r="BQ7" s="76" t="s">
        <v>321</v>
      </c>
      <c r="BR7" s="76" t="s">
        <v>321</v>
      </c>
      <c r="BS7" s="76" t="s">
        <v>321</v>
      </c>
      <c r="BT7" s="76" t="s">
        <v>321</v>
      </c>
      <c r="BU7" s="76" t="s">
        <v>321</v>
      </c>
      <c r="BV7" s="76" t="s">
        <v>321</v>
      </c>
      <c r="BW7" s="76" t="s">
        <v>321</v>
      </c>
      <c r="BX7" s="76" t="s">
        <v>321</v>
      </c>
      <c r="BY7" s="76" t="s">
        <v>321</v>
      </c>
      <c r="BZ7" s="76" t="s">
        <v>321</v>
      </c>
      <c r="CA7" s="76" t="s">
        <v>321</v>
      </c>
      <c r="CB7" s="76" t="s">
        <v>321</v>
      </c>
      <c r="CC7" s="76" t="s">
        <v>321</v>
      </c>
      <c r="CD7" s="76" t="s">
        <v>321</v>
      </c>
      <c r="CE7" s="76" t="s">
        <v>321</v>
      </c>
      <c r="CF7" s="76" t="s">
        <v>321</v>
      </c>
      <c r="CG7" s="76" t="s">
        <v>322</v>
      </c>
      <c r="CH7" s="76" t="s">
        <v>322</v>
      </c>
      <c r="CI7" s="76" t="s">
        <v>322</v>
      </c>
      <c r="CJ7" s="76" t="s">
        <v>322</v>
      </c>
      <c r="CK7" s="76" t="s">
        <v>322</v>
      </c>
      <c r="CL7" s="76" t="s">
        <v>322</v>
      </c>
      <c r="CM7" s="76" t="s">
        <v>322</v>
      </c>
      <c r="CN7" s="76" t="s">
        <v>322</v>
      </c>
      <c r="CO7" s="77" t="s">
        <v>322</v>
      </c>
    </row>
    <row r="8" spans="1:93" ht="15.75" thickBot="1">
      <c r="A8" s="577"/>
      <c r="B8" s="578"/>
      <c r="C8" s="579"/>
      <c r="D8" s="878"/>
      <c r="E8" s="874"/>
      <c r="F8" s="874"/>
      <c r="G8" s="874"/>
      <c r="H8" s="874"/>
      <c r="I8" s="874"/>
      <c r="J8" s="874"/>
      <c r="K8" s="874"/>
      <c r="L8" s="876"/>
      <c r="M8" s="344" t="s">
        <v>739</v>
      </c>
      <c r="N8" s="345" t="s">
        <v>740</v>
      </c>
      <c r="O8" s="310" t="s">
        <v>741</v>
      </c>
      <c r="P8" s="344" t="s">
        <v>739</v>
      </c>
      <c r="Q8" s="345" t="s">
        <v>740</v>
      </c>
      <c r="R8" s="310" t="s">
        <v>741</v>
      </c>
      <c r="S8" s="344" t="s">
        <v>739</v>
      </c>
      <c r="T8" s="345" t="s">
        <v>740</v>
      </c>
      <c r="U8" s="310" t="s">
        <v>741</v>
      </c>
      <c r="V8" s="344" t="s">
        <v>739</v>
      </c>
      <c r="W8" s="345" t="s">
        <v>740</v>
      </c>
      <c r="X8" s="310" t="s">
        <v>741</v>
      </c>
      <c r="Y8" s="344" t="s">
        <v>739</v>
      </c>
      <c r="Z8" s="345" t="s">
        <v>740</v>
      </c>
      <c r="AA8" s="310" t="s">
        <v>741</v>
      </c>
      <c r="AB8" s="344" t="s">
        <v>739</v>
      </c>
      <c r="AC8" s="345" t="s">
        <v>740</v>
      </c>
      <c r="AD8" s="512" t="s">
        <v>741</v>
      </c>
      <c r="AE8" s="344" t="s">
        <v>739</v>
      </c>
      <c r="AF8" s="345" t="s">
        <v>740</v>
      </c>
      <c r="AG8" s="512" t="s">
        <v>741</v>
      </c>
      <c r="AH8" s="344" t="s">
        <v>739</v>
      </c>
      <c r="AI8" s="345" t="s">
        <v>740</v>
      </c>
      <c r="AJ8" s="512" t="s">
        <v>741</v>
      </c>
      <c r="AK8" s="338" t="s">
        <v>739</v>
      </c>
      <c r="AL8" s="339" t="s">
        <v>740</v>
      </c>
      <c r="AM8" s="543" t="s">
        <v>741</v>
      </c>
      <c r="AN8" s="940" t="s">
        <v>739</v>
      </c>
      <c r="AO8" s="940" t="s">
        <v>739</v>
      </c>
      <c r="AP8" s="940" t="s">
        <v>739</v>
      </c>
      <c r="AQ8" s="940" t="s">
        <v>739</v>
      </c>
      <c r="AR8" s="940" t="s">
        <v>739</v>
      </c>
      <c r="AS8" s="940" t="s">
        <v>739</v>
      </c>
      <c r="AT8" s="940" t="s">
        <v>739</v>
      </c>
      <c r="AU8" s="940" t="s">
        <v>739</v>
      </c>
      <c r="AV8" s="876"/>
      <c r="AW8" s="265"/>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row>
    <row r="9" spans="1:93" s="20" customFormat="1" ht="51.75" customHeight="1">
      <c r="A9" s="198" t="s">
        <v>687</v>
      </c>
      <c r="B9" s="205" t="s">
        <v>716</v>
      </c>
      <c r="C9" s="206"/>
      <c r="D9" s="220"/>
      <c r="E9" s="177"/>
      <c r="F9" s="176"/>
      <c r="G9" s="176"/>
      <c r="H9" s="176"/>
      <c r="I9" s="176"/>
      <c r="J9" s="176"/>
      <c r="K9" s="176"/>
      <c r="L9" s="181">
        <f>SUM(D9:K9)</f>
        <v>0</v>
      </c>
      <c r="M9" s="292">
        <v>2</v>
      </c>
      <c r="N9" s="117">
        <v>2</v>
      </c>
      <c r="O9" s="296">
        <f>N9*100/M9</f>
        <v>100</v>
      </c>
      <c r="P9" s="169"/>
      <c r="Q9" s="117"/>
      <c r="R9" s="304"/>
      <c r="S9" s="290"/>
      <c r="T9" s="289"/>
      <c r="U9" s="305"/>
      <c r="V9" s="160"/>
      <c r="W9" s="113"/>
      <c r="X9" s="302"/>
      <c r="Y9" s="293"/>
      <c r="Z9" s="576"/>
      <c r="AA9" s="584"/>
      <c r="AB9" s="293"/>
      <c r="AC9" s="576"/>
      <c r="AD9" s="585"/>
      <c r="AE9" s="293">
        <v>1</v>
      </c>
      <c r="AF9" s="576">
        <v>1</v>
      </c>
      <c r="AG9" s="585">
        <f>+AF9*100/AE9</f>
        <v>100</v>
      </c>
      <c r="AH9" s="293"/>
      <c r="AI9" s="576"/>
      <c r="AJ9" s="585">
        <f>+AI9*100</f>
        <v>0</v>
      </c>
      <c r="AK9" s="587">
        <f>+M9+P9+S9+V9+Y9+AB9+AE9+AH9</f>
        <v>3</v>
      </c>
      <c r="AL9" s="581">
        <f>+N9+Q9+T9+W9+Z9+AC9+AF9+AI9</f>
        <v>3</v>
      </c>
      <c r="AM9" s="181">
        <f>+AL9*100/AK9</f>
        <v>100</v>
      </c>
      <c r="AN9" s="167"/>
      <c r="AO9" s="117"/>
      <c r="AP9" s="113"/>
      <c r="AQ9" s="113"/>
      <c r="AR9" s="113"/>
      <c r="AS9" s="113"/>
      <c r="AT9" s="113"/>
      <c r="AU9" s="113"/>
      <c r="AV9" s="188">
        <f>SUM(AN9:AU9)</f>
        <v>0</v>
      </c>
    </row>
    <row r="10" spans="1:93" s="20" customFormat="1" ht="51.75" customHeight="1">
      <c r="A10" s="199" t="s">
        <v>687</v>
      </c>
      <c r="B10" s="201" t="s">
        <v>717</v>
      </c>
      <c r="C10" s="207"/>
      <c r="D10" s="220"/>
      <c r="E10" s="177"/>
      <c r="F10" s="176"/>
      <c r="G10" s="176"/>
      <c r="H10" s="176"/>
      <c r="I10" s="176"/>
      <c r="J10" s="176"/>
      <c r="K10" s="176"/>
      <c r="L10" s="181">
        <f t="shared" ref="L10:L45" si="0">SUM(D10:K10)</f>
        <v>0</v>
      </c>
      <c r="M10" s="292">
        <v>52</v>
      </c>
      <c r="N10" s="117">
        <v>2</v>
      </c>
      <c r="O10" s="296">
        <f t="shared" ref="O10:O29" si="1">N10*100/M10</f>
        <v>3.8461538461538463</v>
      </c>
      <c r="P10" s="169"/>
      <c r="Q10" s="117"/>
      <c r="R10" s="304"/>
      <c r="S10" s="169"/>
      <c r="T10" s="113"/>
      <c r="U10" s="286"/>
      <c r="V10" s="160"/>
      <c r="W10" s="113"/>
      <c r="X10" s="302"/>
      <c r="Y10" s="160"/>
      <c r="Z10" s="113"/>
      <c r="AA10" s="302"/>
      <c r="AB10" s="160"/>
      <c r="AC10" s="113"/>
      <c r="AD10" s="303"/>
      <c r="AE10" s="160">
        <v>6</v>
      </c>
      <c r="AF10" s="113">
        <v>1</v>
      </c>
      <c r="AG10" s="585">
        <f t="shared" ref="AG10:AG45" si="2">+AF10*100/AE10</f>
        <v>16.666666666666668</v>
      </c>
      <c r="AH10" s="160"/>
      <c r="AI10" s="113"/>
      <c r="AJ10" s="585">
        <f t="shared" ref="AJ10:AJ45" si="3">+AI10*100</f>
        <v>0</v>
      </c>
      <c r="AK10" s="587">
        <f t="shared" ref="AK10:AK45" si="4">+M10+P10+S10+V10+Y10+AB10+AE10+AH10</f>
        <v>58</v>
      </c>
      <c r="AL10" s="581">
        <f t="shared" ref="AL10:AL45" si="5">+N10+Q10+T10+W10+Z10+AC10+AF10+AI10</f>
        <v>3</v>
      </c>
      <c r="AM10" s="181">
        <f t="shared" ref="AM10:AM45" si="6">+AL10*100/AK10</f>
        <v>5.1724137931034484</v>
      </c>
      <c r="AN10" s="167"/>
      <c r="AO10" s="117"/>
      <c r="AP10" s="113"/>
      <c r="AQ10" s="113"/>
      <c r="AR10" s="113"/>
      <c r="AS10" s="113"/>
      <c r="AT10" s="113"/>
      <c r="AU10" s="113"/>
      <c r="AV10" s="188">
        <f t="shared" ref="AV10:AV41" si="7">SUM(AN10:AU10)</f>
        <v>0</v>
      </c>
    </row>
    <row r="11" spans="1:93" s="20" customFormat="1" ht="51.75" customHeight="1">
      <c r="A11" s="199" t="s">
        <v>687</v>
      </c>
      <c r="B11" s="201" t="s">
        <v>718</v>
      </c>
      <c r="C11" s="207"/>
      <c r="D11" s="220"/>
      <c r="E11" s="177"/>
      <c r="F11" s="176"/>
      <c r="G11" s="176"/>
      <c r="H11" s="176"/>
      <c r="I11" s="176"/>
      <c r="J11" s="176"/>
      <c r="K11" s="176"/>
      <c r="L11" s="181">
        <f t="shared" si="0"/>
        <v>0</v>
      </c>
      <c r="M11" s="292">
        <v>0</v>
      </c>
      <c r="N11" s="117">
        <v>0</v>
      </c>
      <c r="O11" s="296"/>
      <c r="P11" s="169"/>
      <c r="Q11" s="117"/>
      <c r="R11" s="304"/>
      <c r="S11" s="169"/>
      <c r="T11" s="113"/>
      <c r="U11" s="286"/>
      <c r="V11" s="160"/>
      <c r="W11" s="113"/>
      <c r="X11" s="302"/>
      <c r="Y11" s="160"/>
      <c r="Z11" s="113"/>
      <c r="AA11" s="302"/>
      <c r="AB11" s="160"/>
      <c r="AC11" s="113"/>
      <c r="AD11" s="303"/>
      <c r="AE11" s="160"/>
      <c r="AF11" s="113"/>
      <c r="AG11" s="585">
        <v>0</v>
      </c>
      <c r="AH11" s="160"/>
      <c r="AI11" s="113"/>
      <c r="AJ11" s="585">
        <f t="shared" si="3"/>
        <v>0</v>
      </c>
      <c r="AK11" s="587">
        <f t="shared" si="4"/>
        <v>0</v>
      </c>
      <c r="AL11" s="581">
        <f t="shared" si="5"/>
        <v>0</v>
      </c>
      <c r="AM11" s="181">
        <v>0</v>
      </c>
      <c r="AN11" s="167"/>
      <c r="AO11" s="117"/>
      <c r="AP11" s="113"/>
      <c r="AQ11" s="113"/>
      <c r="AR11" s="113"/>
      <c r="AS11" s="113"/>
      <c r="AT11" s="113"/>
      <c r="AU11" s="113"/>
      <c r="AV11" s="188">
        <f t="shared" si="7"/>
        <v>0</v>
      </c>
    </row>
    <row r="12" spans="1:93" s="20" customFormat="1" ht="51.75" customHeight="1">
      <c r="A12" s="199" t="s">
        <v>687</v>
      </c>
      <c r="B12" s="201" t="s">
        <v>719</v>
      </c>
      <c r="C12" s="207"/>
      <c r="D12" s="220"/>
      <c r="E12" s="177"/>
      <c r="F12" s="176"/>
      <c r="G12" s="176"/>
      <c r="H12" s="176"/>
      <c r="I12" s="176"/>
      <c r="J12" s="176"/>
      <c r="K12" s="176"/>
      <c r="L12" s="181">
        <f t="shared" si="0"/>
        <v>0</v>
      </c>
      <c r="M12" s="292">
        <v>76</v>
      </c>
      <c r="N12" s="117">
        <v>75</v>
      </c>
      <c r="O12" s="296">
        <f t="shared" si="1"/>
        <v>98.684210526315795</v>
      </c>
      <c r="P12" s="169"/>
      <c r="Q12" s="117"/>
      <c r="R12" s="304"/>
      <c r="S12" s="169"/>
      <c r="T12" s="113"/>
      <c r="U12" s="286"/>
      <c r="V12" s="160"/>
      <c r="W12" s="113"/>
      <c r="X12" s="302"/>
      <c r="Y12" s="160"/>
      <c r="Z12" s="113"/>
      <c r="AA12" s="302"/>
      <c r="AB12" s="160"/>
      <c r="AC12" s="113"/>
      <c r="AD12" s="303"/>
      <c r="AE12" s="160">
        <v>6</v>
      </c>
      <c r="AF12" s="113">
        <v>6</v>
      </c>
      <c r="AG12" s="585">
        <f t="shared" si="2"/>
        <v>100</v>
      </c>
      <c r="AH12" s="160"/>
      <c r="AI12" s="113"/>
      <c r="AJ12" s="585">
        <f t="shared" si="3"/>
        <v>0</v>
      </c>
      <c r="AK12" s="587">
        <f t="shared" si="4"/>
        <v>82</v>
      </c>
      <c r="AL12" s="581">
        <f t="shared" si="5"/>
        <v>81</v>
      </c>
      <c r="AM12" s="181">
        <f t="shared" si="6"/>
        <v>98.780487804878049</v>
      </c>
      <c r="AN12" s="167"/>
      <c r="AO12" s="117"/>
      <c r="AP12" s="113"/>
      <c r="AQ12" s="113"/>
      <c r="AR12" s="113"/>
      <c r="AS12" s="113"/>
      <c r="AT12" s="113"/>
      <c r="AU12" s="113"/>
      <c r="AV12" s="188">
        <f t="shared" si="7"/>
        <v>0</v>
      </c>
    </row>
    <row r="13" spans="1:93" s="20" customFormat="1" ht="51.75" customHeight="1">
      <c r="A13" s="199" t="s">
        <v>687</v>
      </c>
      <c r="B13" s="201" t="s">
        <v>687</v>
      </c>
      <c r="C13" s="207"/>
      <c r="D13" s="220"/>
      <c r="E13" s="177"/>
      <c r="F13" s="176"/>
      <c r="G13" s="176"/>
      <c r="H13" s="176"/>
      <c r="I13" s="176"/>
      <c r="J13" s="176"/>
      <c r="K13" s="176"/>
      <c r="L13" s="181">
        <f t="shared" si="0"/>
        <v>0</v>
      </c>
      <c r="M13" s="292">
        <v>82</v>
      </c>
      <c r="N13" s="117">
        <v>79</v>
      </c>
      <c r="O13" s="296"/>
      <c r="P13" s="169"/>
      <c r="Q13" s="117"/>
      <c r="R13" s="304"/>
      <c r="S13" s="169"/>
      <c r="T13" s="113"/>
      <c r="U13" s="286"/>
      <c r="V13" s="160"/>
      <c r="W13" s="113"/>
      <c r="X13" s="302"/>
      <c r="Y13" s="160"/>
      <c r="Z13" s="113"/>
      <c r="AA13" s="302"/>
      <c r="AB13" s="160"/>
      <c r="AC13" s="113"/>
      <c r="AD13" s="303"/>
      <c r="AE13" s="160">
        <v>8</v>
      </c>
      <c r="AF13" s="113">
        <v>8</v>
      </c>
      <c r="AG13" s="585">
        <f t="shared" si="2"/>
        <v>100</v>
      </c>
      <c r="AH13" s="160"/>
      <c r="AI13" s="113"/>
      <c r="AJ13" s="585">
        <f t="shared" si="3"/>
        <v>0</v>
      </c>
      <c r="AK13" s="587">
        <f t="shared" si="4"/>
        <v>90</v>
      </c>
      <c r="AL13" s="581">
        <f t="shared" si="5"/>
        <v>87</v>
      </c>
      <c r="AM13" s="181">
        <f t="shared" si="6"/>
        <v>96.666666666666671</v>
      </c>
      <c r="AN13" s="167"/>
      <c r="AO13" s="117"/>
      <c r="AP13" s="113"/>
      <c r="AQ13" s="113"/>
      <c r="AR13" s="113"/>
      <c r="AS13" s="113"/>
      <c r="AT13" s="113"/>
      <c r="AU13" s="113"/>
      <c r="AV13" s="188">
        <f t="shared" si="7"/>
        <v>0</v>
      </c>
    </row>
    <row r="14" spans="1:93" s="20" customFormat="1" ht="51.75" customHeight="1">
      <c r="A14" s="199" t="s">
        <v>687</v>
      </c>
      <c r="B14" s="201" t="s">
        <v>717</v>
      </c>
      <c r="C14" s="207"/>
      <c r="D14" s="220"/>
      <c r="E14" s="177"/>
      <c r="F14" s="176"/>
      <c r="G14" s="176"/>
      <c r="H14" s="176"/>
      <c r="I14" s="176"/>
      <c r="J14" s="176"/>
      <c r="K14" s="176"/>
      <c r="L14" s="181">
        <f t="shared" si="0"/>
        <v>0</v>
      </c>
      <c r="M14" s="292"/>
      <c r="N14" s="294"/>
      <c r="O14" s="296"/>
      <c r="P14" s="169">
        <v>24</v>
      </c>
      <c r="Q14" s="117">
        <v>24</v>
      </c>
      <c r="R14" s="304">
        <f>+Q14*100/P14</f>
        <v>100</v>
      </c>
      <c r="S14" s="169"/>
      <c r="T14" s="113"/>
      <c r="U14" s="286"/>
      <c r="V14" s="160"/>
      <c r="W14" s="113"/>
      <c r="X14" s="302"/>
      <c r="Y14" s="160"/>
      <c r="Z14" s="113"/>
      <c r="AA14" s="302"/>
      <c r="AB14" s="160"/>
      <c r="AC14" s="113"/>
      <c r="AD14" s="303"/>
      <c r="AE14" s="160"/>
      <c r="AF14" s="113"/>
      <c r="AG14" s="585">
        <v>0</v>
      </c>
      <c r="AH14" s="160"/>
      <c r="AI14" s="113"/>
      <c r="AJ14" s="585">
        <f t="shared" si="3"/>
        <v>0</v>
      </c>
      <c r="AK14" s="587">
        <f t="shared" si="4"/>
        <v>24</v>
      </c>
      <c r="AL14" s="581">
        <f t="shared" si="5"/>
        <v>24</v>
      </c>
      <c r="AM14" s="181">
        <f t="shared" si="6"/>
        <v>100</v>
      </c>
      <c r="AN14" s="167"/>
      <c r="AO14" s="117"/>
      <c r="AP14" s="113"/>
      <c r="AQ14" s="113"/>
      <c r="AR14" s="113"/>
      <c r="AS14" s="113"/>
      <c r="AT14" s="113"/>
      <c r="AU14" s="113"/>
      <c r="AV14" s="188">
        <f t="shared" si="7"/>
        <v>0</v>
      </c>
    </row>
    <row r="15" spans="1:93" s="20" customFormat="1" ht="51.75" customHeight="1">
      <c r="A15" s="199" t="s">
        <v>687</v>
      </c>
      <c r="B15" s="201" t="s">
        <v>687</v>
      </c>
      <c r="C15" s="207"/>
      <c r="D15" s="220"/>
      <c r="E15" s="177"/>
      <c r="F15" s="176"/>
      <c r="G15" s="176"/>
      <c r="H15" s="176"/>
      <c r="I15" s="176"/>
      <c r="J15" s="176"/>
      <c r="K15" s="176"/>
      <c r="L15" s="181">
        <f t="shared" si="0"/>
        <v>0</v>
      </c>
      <c r="M15" s="292"/>
      <c r="N15" s="294"/>
      <c r="O15" s="296"/>
      <c r="P15" s="169">
        <v>24</v>
      </c>
      <c r="Q15" s="117">
        <v>24</v>
      </c>
      <c r="R15" s="304">
        <f t="shared" ref="R15:R29" si="8">+Q15*100/P15</f>
        <v>100</v>
      </c>
      <c r="S15" s="169"/>
      <c r="T15" s="113"/>
      <c r="U15" s="286"/>
      <c r="V15" s="160"/>
      <c r="W15" s="113"/>
      <c r="X15" s="302"/>
      <c r="Y15" s="160"/>
      <c r="Z15" s="113"/>
      <c r="AA15" s="302"/>
      <c r="AB15" s="160"/>
      <c r="AC15" s="113"/>
      <c r="AD15" s="303"/>
      <c r="AE15" s="160"/>
      <c r="AF15" s="113"/>
      <c r="AG15" s="585">
        <v>0</v>
      </c>
      <c r="AH15" s="160"/>
      <c r="AI15" s="113"/>
      <c r="AJ15" s="585">
        <f t="shared" si="3"/>
        <v>0</v>
      </c>
      <c r="AK15" s="587">
        <f t="shared" si="4"/>
        <v>24</v>
      </c>
      <c r="AL15" s="581">
        <f t="shared" si="5"/>
        <v>24</v>
      </c>
      <c r="AM15" s="181">
        <f t="shared" si="6"/>
        <v>100</v>
      </c>
      <c r="AN15" s="167"/>
      <c r="AO15" s="117"/>
      <c r="AP15" s="113"/>
      <c r="AQ15" s="113"/>
      <c r="AR15" s="113"/>
      <c r="AS15" s="113"/>
      <c r="AT15" s="113"/>
      <c r="AU15" s="113"/>
      <c r="AV15" s="188">
        <f t="shared" si="7"/>
        <v>0</v>
      </c>
    </row>
    <row r="16" spans="1:93" ht="51.75" customHeight="1">
      <c r="A16" s="200" t="s">
        <v>600</v>
      </c>
      <c r="B16" s="200" t="s">
        <v>601</v>
      </c>
      <c r="C16" s="208" t="s">
        <v>365</v>
      </c>
      <c r="D16" s="180"/>
      <c r="E16" s="176"/>
      <c r="F16" s="176"/>
      <c r="G16" s="176"/>
      <c r="H16" s="176"/>
      <c r="I16" s="176"/>
      <c r="J16" s="176"/>
      <c r="K16" s="176"/>
      <c r="L16" s="181">
        <f t="shared" si="0"/>
        <v>0</v>
      </c>
      <c r="M16" s="292">
        <v>20</v>
      </c>
      <c r="N16" s="117">
        <v>7</v>
      </c>
      <c r="O16" s="296">
        <f t="shared" si="1"/>
        <v>35</v>
      </c>
      <c r="P16" s="169"/>
      <c r="Q16" s="113"/>
      <c r="R16" s="304"/>
      <c r="S16" s="160"/>
      <c r="T16" s="113"/>
      <c r="U16" s="286"/>
      <c r="V16" s="160"/>
      <c r="W16" s="113"/>
      <c r="X16" s="302"/>
      <c r="Y16" s="160"/>
      <c r="Z16" s="113"/>
      <c r="AA16" s="302"/>
      <c r="AB16" s="160"/>
      <c r="AC16" s="113"/>
      <c r="AD16" s="303"/>
      <c r="AE16" s="160">
        <v>2</v>
      </c>
      <c r="AF16" s="113"/>
      <c r="AG16" s="585">
        <f t="shared" si="2"/>
        <v>0</v>
      </c>
      <c r="AH16" s="160"/>
      <c r="AI16" s="113"/>
      <c r="AJ16" s="585">
        <f t="shared" si="3"/>
        <v>0</v>
      </c>
      <c r="AK16" s="587">
        <f t="shared" si="4"/>
        <v>22</v>
      </c>
      <c r="AL16" s="581">
        <f t="shared" si="5"/>
        <v>7</v>
      </c>
      <c r="AM16" s="181">
        <f t="shared" si="6"/>
        <v>31.818181818181817</v>
      </c>
      <c r="AN16" s="167"/>
      <c r="AO16" s="113"/>
      <c r="AP16" s="113"/>
      <c r="AQ16" s="113"/>
      <c r="AR16" s="113">
        <v>10</v>
      </c>
      <c r="AS16" s="113"/>
      <c r="AT16" s="113"/>
      <c r="AU16" s="113"/>
      <c r="AV16" s="188">
        <f t="shared" si="7"/>
        <v>10</v>
      </c>
    </row>
    <row r="17" spans="1:48" ht="51.75" customHeight="1">
      <c r="A17" s="200" t="s">
        <v>600</v>
      </c>
      <c r="B17" s="200" t="s">
        <v>602</v>
      </c>
      <c r="C17" s="208" t="s">
        <v>365</v>
      </c>
      <c r="D17" s="180"/>
      <c r="E17" s="177"/>
      <c r="F17" s="176"/>
      <c r="G17" s="176"/>
      <c r="H17" s="177"/>
      <c r="I17" s="176"/>
      <c r="J17" s="177"/>
      <c r="K17" s="177"/>
      <c r="L17" s="181">
        <f t="shared" si="0"/>
        <v>0</v>
      </c>
      <c r="M17" s="292">
        <v>20</v>
      </c>
      <c r="N17" s="117">
        <v>6</v>
      </c>
      <c r="O17" s="296">
        <f t="shared" si="1"/>
        <v>30</v>
      </c>
      <c r="P17" s="169"/>
      <c r="Q17" s="117"/>
      <c r="R17" s="304"/>
      <c r="S17" s="169"/>
      <c r="T17" s="113"/>
      <c r="U17" s="286"/>
      <c r="V17" s="160"/>
      <c r="W17" s="113"/>
      <c r="X17" s="302"/>
      <c r="Y17" s="160"/>
      <c r="Z17" s="117"/>
      <c r="AA17" s="296"/>
      <c r="AB17" s="169"/>
      <c r="AC17" s="117"/>
      <c r="AD17" s="304"/>
      <c r="AE17" s="169">
        <v>22</v>
      </c>
      <c r="AF17" s="117"/>
      <c r="AG17" s="585">
        <f t="shared" si="2"/>
        <v>0</v>
      </c>
      <c r="AH17" s="169"/>
      <c r="AI17" s="117"/>
      <c r="AJ17" s="585">
        <f t="shared" si="3"/>
        <v>0</v>
      </c>
      <c r="AK17" s="587">
        <f t="shared" si="4"/>
        <v>42</v>
      </c>
      <c r="AL17" s="581">
        <f t="shared" si="5"/>
        <v>6</v>
      </c>
      <c r="AM17" s="181">
        <f t="shared" si="6"/>
        <v>14.285714285714286</v>
      </c>
      <c r="AN17" s="167"/>
      <c r="AO17" s="117">
        <v>32</v>
      </c>
      <c r="AP17" s="113"/>
      <c r="AQ17" s="113"/>
      <c r="AR17" s="117">
        <v>1630</v>
      </c>
      <c r="AS17" s="117">
        <v>42</v>
      </c>
      <c r="AT17" s="117">
        <v>5</v>
      </c>
      <c r="AU17" s="117">
        <v>66</v>
      </c>
      <c r="AV17" s="188">
        <f t="shared" si="7"/>
        <v>1775</v>
      </c>
    </row>
    <row r="18" spans="1:48" ht="51.75" customHeight="1">
      <c r="A18" s="200" t="s">
        <v>600</v>
      </c>
      <c r="B18" s="200" t="s">
        <v>720</v>
      </c>
      <c r="C18" s="208"/>
      <c r="D18" s="180"/>
      <c r="E18" s="177"/>
      <c r="F18" s="176"/>
      <c r="G18" s="176"/>
      <c r="H18" s="177"/>
      <c r="I18" s="176"/>
      <c r="J18" s="177"/>
      <c r="K18" s="177"/>
      <c r="L18" s="181">
        <f t="shared" si="0"/>
        <v>0</v>
      </c>
      <c r="M18" s="292">
        <v>15</v>
      </c>
      <c r="N18" s="117">
        <v>13</v>
      </c>
      <c r="O18" s="296"/>
      <c r="P18" s="169"/>
      <c r="Q18" s="117"/>
      <c r="R18" s="304"/>
      <c r="S18" s="169"/>
      <c r="T18" s="113"/>
      <c r="U18" s="286"/>
      <c r="V18" s="160"/>
      <c r="W18" s="113"/>
      <c r="X18" s="302"/>
      <c r="Y18" s="160"/>
      <c r="Z18" s="117"/>
      <c r="AA18" s="296"/>
      <c r="AB18" s="169"/>
      <c r="AC18" s="117"/>
      <c r="AD18" s="304"/>
      <c r="AE18" s="169"/>
      <c r="AF18" s="117"/>
      <c r="AG18" s="585">
        <v>0</v>
      </c>
      <c r="AH18" s="169"/>
      <c r="AI18" s="117"/>
      <c r="AJ18" s="585">
        <f t="shared" si="3"/>
        <v>0</v>
      </c>
      <c r="AK18" s="587">
        <f t="shared" si="4"/>
        <v>15</v>
      </c>
      <c r="AL18" s="581">
        <f t="shared" si="5"/>
        <v>13</v>
      </c>
      <c r="AM18" s="181">
        <f t="shared" si="6"/>
        <v>86.666666666666671</v>
      </c>
      <c r="AN18" s="167"/>
      <c r="AO18" s="117"/>
      <c r="AP18" s="113"/>
      <c r="AQ18" s="113"/>
      <c r="AR18" s="117"/>
      <c r="AS18" s="117"/>
      <c r="AT18" s="117"/>
      <c r="AU18" s="117"/>
      <c r="AV18" s="188">
        <f t="shared" si="7"/>
        <v>0</v>
      </c>
    </row>
    <row r="19" spans="1:48" ht="51.75" customHeight="1">
      <c r="A19" s="202" t="s">
        <v>721</v>
      </c>
      <c r="B19" s="200" t="s">
        <v>722</v>
      </c>
      <c r="C19" s="208"/>
      <c r="D19" s="180"/>
      <c r="E19" s="177"/>
      <c r="F19" s="176"/>
      <c r="G19" s="176"/>
      <c r="H19" s="177"/>
      <c r="I19" s="176"/>
      <c r="J19" s="177"/>
      <c r="K19" s="177"/>
      <c r="L19" s="181">
        <f t="shared" si="0"/>
        <v>0</v>
      </c>
      <c r="M19" s="292">
        <v>12</v>
      </c>
      <c r="N19" s="117">
        <v>12</v>
      </c>
      <c r="O19" s="296">
        <f t="shared" si="1"/>
        <v>100</v>
      </c>
      <c r="P19" s="169">
        <v>15</v>
      </c>
      <c r="Q19" s="117">
        <v>4</v>
      </c>
      <c r="R19" s="304">
        <f t="shared" si="8"/>
        <v>26.666666666666668</v>
      </c>
      <c r="S19" s="169">
        <v>1</v>
      </c>
      <c r="T19" s="112">
        <v>1</v>
      </c>
      <c r="U19" s="298">
        <f t="shared" ref="U19" si="9">+T19*100/S19</f>
        <v>100</v>
      </c>
      <c r="V19" s="161">
        <v>2</v>
      </c>
      <c r="W19" s="113">
        <v>2</v>
      </c>
      <c r="X19" s="302">
        <f>+W19*100/V19</f>
        <v>100</v>
      </c>
      <c r="Y19" s="160">
        <v>6</v>
      </c>
      <c r="Z19" s="117">
        <v>6</v>
      </c>
      <c r="AA19" s="296">
        <f>+Z19*100/Y19</f>
        <v>100</v>
      </c>
      <c r="AB19" s="169">
        <v>2</v>
      </c>
      <c r="AC19" s="117">
        <v>2</v>
      </c>
      <c r="AD19" s="304">
        <f>AC19*100/AB19</f>
        <v>100</v>
      </c>
      <c r="AE19" s="169">
        <v>12</v>
      </c>
      <c r="AF19" s="117">
        <v>12</v>
      </c>
      <c r="AG19" s="585">
        <f t="shared" si="2"/>
        <v>100</v>
      </c>
      <c r="AH19" s="169">
        <v>50</v>
      </c>
      <c r="AI19" s="117">
        <v>10</v>
      </c>
      <c r="AJ19" s="585">
        <f t="shared" si="3"/>
        <v>1000</v>
      </c>
      <c r="AK19" s="587">
        <f t="shared" si="4"/>
        <v>100</v>
      </c>
      <c r="AL19" s="581">
        <f t="shared" si="5"/>
        <v>49</v>
      </c>
      <c r="AM19" s="181">
        <f t="shared" si="6"/>
        <v>49</v>
      </c>
      <c r="AN19" s="167"/>
      <c r="AO19" s="117"/>
      <c r="AP19" s="113"/>
      <c r="AQ19" s="113"/>
      <c r="AR19" s="117"/>
      <c r="AS19" s="117"/>
      <c r="AT19" s="117"/>
      <c r="AU19" s="117"/>
      <c r="AV19" s="188">
        <f t="shared" si="7"/>
        <v>0</v>
      </c>
    </row>
    <row r="20" spans="1:48" ht="51.75" customHeight="1">
      <c r="A20" s="202" t="s">
        <v>721</v>
      </c>
      <c r="B20" s="200" t="s">
        <v>723</v>
      </c>
      <c r="C20" s="208"/>
      <c r="D20" s="180"/>
      <c r="E20" s="177"/>
      <c r="F20" s="176"/>
      <c r="G20" s="176"/>
      <c r="H20" s="177"/>
      <c r="I20" s="176"/>
      <c r="J20" s="177"/>
      <c r="K20" s="177"/>
      <c r="L20" s="181">
        <f t="shared" si="0"/>
        <v>0</v>
      </c>
      <c r="M20" s="292">
        <v>3</v>
      </c>
      <c r="N20" s="117">
        <v>3</v>
      </c>
      <c r="O20" s="296">
        <f t="shared" si="1"/>
        <v>100</v>
      </c>
      <c r="P20" s="169"/>
      <c r="Q20" s="117"/>
      <c r="R20" s="304"/>
      <c r="S20" s="169"/>
      <c r="T20" s="66"/>
      <c r="U20" s="298"/>
      <c r="V20" s="161"/>
      <c r="W20" s="113"/>
      <c r="X20" s="302"/>
      <c r="Y20" s="160"/>
      <c r="Z20" s="117"/>
      <c r="AA20" s="296"/>
      <c r="AB20" s="169"/>
      <c r="AC20" s="117"/>
      <c r="AD20" s="304"/>
      <c r="AE20" s="169">
        <v>23</v>
      </c>
      <c r="AF20" s="117">
        <v>23</v>
      </c>
      <c r="AG20" s="585">
        <f t="shared" si="2"/>
        <v>100</v>
      </c>
      <c r="AH20" s="169"/>
      <c r="AI20" s="117"/>
      <c r="AJ20" s="585">
        <f t="shared" si="3"/>
        <v>0</v>
      </c>
      <c r="AK20" s="587">
        <f t="shared" si="4"/>
        <v>26</v>
      </c>
      <c r="AL20" s="581">
        <f t="shared" si="5"/>
        <v>26</v>
      </c>
      <c r="AM20" s="181">
        <f t="shared" si="6"/>
        <v>100</v>
      </c>
      <c r="AN20" s="167"/>
      <c r="AO20" s="117"/>
      <c r="AP20" s="113"/>
      <c r="AQ20" s="113"/>
      <c r="AR20" s="117"/>
      <c r="AS20" s="117"/>
      <c r="AT20" s="117"/>
      <c r="AU20" s="117"/>
      <c r="AV20" s="188">
        <f t="shared" si="7"/>
        <v>0</v>
      </c>
    </row>
    <row r="21" spans="1:48" ht="51.75" customHeight="1">
      <c r="A21" s="202" t="s">
        <v>721</v>
      </c>
      <c r="B21" s="200" t="s">
        <v>721</v>
      </c>
      <c r="C21" s="208"/>
      <c r="D21" s="180"/>
      <c r="E21" s="177"/>
      <c r="F21" s="176"/>
      <c r="G21" s="176"/>
      <c r="H21" s="177"/>
      <c r="I21" s="176"/>
      <c r="J21" s="177"/>
      <c r="K21" s="177"/>
      <c r="L21" s="181">
        <f t="shared" si="0"/>
        <v>0</v>
      </c>
      <c r="M21" s="292"/>
      <c r="N21" s="117">
        <v>15</v>
      </c>
      <c r="O21" s="296"/>
      <c r="P21" s="169">
        <v>4</v>
      </c>
      <c r="Q21" s="117">
        <v>4</v>
      </c>
      <c r="R21" s="304">
        <f t="shared" si="8"/>
        <v>100</v>
      </c>
      <c r="S21" s="169"/>
      <c r="T21" s="66"/>
      <c r="U21" s="298"/>
      <c r="V21" s="161">
        <v>2</v>
      </c>
      <c r="W21" s="113">
        <v>2</v>
      </c>
      <c r="X21" s="302">
        <f t="shared" ref="X21:X28" si="10">+W21*100/V21</f>
        <v>100</v>
      </c>
      <c r="Y21" s="160"/>
      <c r="Z21" s="117"/>
      <c r="AA21" s="296"/>
      <c r="AB21" s="169">
        <v>2</v>
      </c>
      <c r="AC21" s="117">
        <v>2</v>
      </c>
      <c r="AD21" s="304">
        <f t="shared" ref="AD21" si="11">AC21*100/AB21</f>
        <v>100</v>
      </c>
      <c r="AE21" s="169">
        <v>40</v>
      </c>
      <c r="AF21" s="117">
        <v>35</v>
      </c>
      <c r="AG21" s="585">
        <f t="shared" si="2"/>
        <v>87.5</v>
      </c>
      <c r="AH21" s="169"/>
      <c r="AI21" s="117">
        <v>10</v>
      </c>
      <c r="AJ21" s="585">
        <f t="shared" si="3"/>
        <v>1000</v>
      </c>
      <c r="AK21" s="587">
        <f t="shared" si="4"/>
        <v>48</v>
      </c>
      <c r="AL21" s="581">
        <f t="shared" si="5"/>
        <v>68</v>
      </c>
      <c r="AM21" s="181">
        <f t="shared" si="6"/>
        <v>141.66666666666666</v>
      </c>
      <c r="AN21" s="167"/>
      <c r="AO21" s="117"/>
      <c r="AP21" s="113"/>
      <c r="AQ21" s="113"/>
      <c r="AR21" s="117"/>
      <c r="AS21" s="117"/>
      <c r="AT21" s="117"/>
      <c r="AU21" s="117"/>
      <c r="AV21" s="188">
        <f t="shared" si="7"/>
        <v>0</v>
      </c>
    </row>
    <row r="22" spans="1:48" ht="51.75" customHeight="1">
      <c r="A22" s="95" t="s">
        <v>688</v>
      </c>
      <c r="B22" s="200" t="s">
        <v>724</v>
      </c>
      <c r="C22" s="208"/>
      <c r="D22" s="180"/>
      <c r="E22" s="177"/>
      <c r="F22" s="177"/>
      <c r="G22" s="177"/>
      <c r="H22" s="177"/>
      <c r="I22" s="176"/>
      <c r="J22" s="177"/>
      <c r="K22" s="177"/>
      <c r="L22" s="181">
        <f t="shared" si="0"/>
        <v>0</v>
      </c>
      <c r="M22" s="292">
        <v>6912</v>
      </c>
      <c r="N22" s="117">
        <v>2275</v>
      </c>
      <c r="O22" s="296">
        <f t="shared" si="1"/>
        <v>32.913773148148145</v>
      </c>
      <c r="P22" s="169"/>
      <c r="Q22" s="117"/>
      <c r="R22" s="304"/>
      <c r="S22" s="169"/>
      <c r="T22" s="117"/>
      <c r="U22" s="298"/>
      <c r="V22" s="169"/>
      <c r="W22" s="117"/>
      <c r="X22" s="302"/>
      <c r="Y22" s="169"/>
      <c r="Z22" s="117"/>
      <c r="AA22" s="296"/>
      <c r="AB22" s="169"/>
      <c r="AC22" s="117"/>
      <c r="AD22" s="304"/>
      <c r="AE22" s="169">
        <v>1</v>
      </c>
      <c r="AF22" s="117">
        <v>1</v>
      </c>
      <c r="AG22" s="585">
        <f t="shared" si="2"/>
        <v>100</v>
      </c>
      <c r="AH22" s="169"/>
      <c r="AI22" s="117"/>
      <c r="AJ22" s="585">
        <f t="shared" si="3"/>
        <v>0</v>
      </c>
      <c r="AK22" s="587">
        <f t="shared" si="4"/>
        <v>6913</v>
      </c>
      <c r="AL22" s="581">
        <f t="shared" si="5"/>
        <v>2276</v>
      </c>
      <c r="AM22" s="181">
        <f t="shared" si="6"/>
        <v>32.92347750614784</v>
      </c>
      <c r="AN22" s="167"/>
      <c r="AO22" s="117"/>
      <c r="AP22" s="117"/>
      <c r="AQ22" s="117"/>
      <c r="AR22" s="117"/>
      <c r="AS22" s="117"/>
      <c r="AT22" s="117"/>
      <c r="AU22" s="117"/>
      <c r="AV22" s="188">
        <f t="shared" si="7"/>
        <v>0</v>
      </c>
    </row>
    <row r="23" spans="1:48" ht="51.75" customHeight="1">
      <c r="A23" s="95" t="s">
        <v>688</v>
      </c>
      <c r="B23" s="200" t="s">
        <v>725</v>
      </c>
      <c r="C23" s="208"/>
      <c r="D23" s="180"/>
      <c r="E23" s="177"/>
      <c r="F23" s="177"/>
      <c r="G23" s="177"/>
      <c r="H23" s="177"/>
      <c r="I23" s="176"/>
      <c r="J23" s="177"/>
      <c r="K23" s="177"/>
      <c r="L23" s="181">
        <f t="shared" si="0"/>
        <v>0</v>
      </c>
      <c r="M23" s="292">
        <v>12922</v>
      </c>
      <c r="N23" s="117">
        <v>3587</v>
      </c>
      <c r="O23" s="296">
        <f t="shared" si="1"/>
        <v>27.758860857452408</v>
      </c>
      <c r="P23" s="169"/>
      <c r="Q23" s="117"/>
      <c r="R23" s="304"/>
      <c r="S23" s="169"/>
      <c r="T23" s="117"/>
      <c r="U23" s="298"/>
      <c r="V23" s="160">
        <v>1</v>
      </c>
      <c r="W23" s="117">
        <v>1</v>
      </c>
      <c r="X23" s="302">
        <f t="shared" si="10"/>
        <v>100</v>
      </c>
      <c r="Y23" s="169"/>
      <c r="Z23" s="117"/>
      <c r="AA23" s="296"/>
      <c r="AB23" s="169"/>
      <c r="AC23" s="117"/>
      <c r="AD23" s="304"/>
      <c r="AE23" s="169">
        <v>1</v>
      </c>
      <c r="AF23" s="117">
        <v>1</v>
      </c>
      <c r="AG23" s="585">
        <f t="shared" si="2"/>
        <v>100</v>
      </c>
      <c r="AH23" s="169"/>
      <c r="AI23" s="117"/>
      <c r="AJ23" s="585">
        <f t="shared" si="3"/>
        <v>0</v>
      </c>
      <c r="AK23" s="587">
        <f t="shared" si="4"/>
        <v>12924</v>
      </c>
      <c r="AL23" s="581">
        <f t="shared" si="5"/>
        <v>3589</v>
      </c>
      <c r="AM23" s="181">
        <f t="shared" si="6"/>
        <v>27.770040235221295</v>
      </c>
      <c r="AN23" s="167"/>
      <c r="AO23" s="117"/>
      <c r="AP23" s="117"/>
      <c r="AQ23" s="117"/>
      <c r="AR23" s="117"/>
      <c r="AS23" s="117"/>
      <c r="AT23" s="117"/>
      <c r="AU23" s="117"/>
      <c r="AV23" s="188">
        <f t="shared" si="7"/>
        <v>0</v>
      </c>
    </row>
    <row r="24" spans="1:48" ht="51.75" customHeight="1">
      <c r="A24" s="95" t="s">
        <v>688</v>
      </c>
      <c r="B24" s="200" t="s">
        <v>688</v>
      </c>
      <c r="C24" s="208"/>
      <c r="D24" s="180"/>
      <c r="E24" s="177"/>
      <c r="F24" s="177"/>
      <c r="G24" s="177"/>
      <c r="H24" s="177"/>
      <c r="I24" s="176"/>
      <c r="J24" s="177"/>
      <c r="K24" s="177"/>
      <c r="L24" s="181">
        <f t="shared" si="0"/>
        <v>0</v>
      </c>
      <c r="M24" s="292">
        <v>5900</v>
      </c>
      <c r="N24" s="117">
        <v>5862</v>
      </c>
      <c r="O24" s="296">
        <f t="shared" si="1"/>
        <v>99.355932203389827</v>
      </c>
      <c r="P24" s="169"/>
      <c r="Q24" s="117"/>
      <c r="R24" s="304"/>
      <c r="S24" s="169"/>
      <c r="T24" s="117"/>
      <c r="U24" s="298"/>
      <c r="V24" s="169"/>
      <c r="W24" s="117"/>
      <c r="X24" s="302"/>
      <c r="Y24" s="169"/>
      <c r="Z24" s="117"/>
      <c r="AA24" s="296"/>
      <c r="AB24" s="169"/>
      <c r="AC24" s="117"/>
      <c r="AD24" s="304"/>
      <c r="AE24" s="169">
        <v>5</v>
      </c>
      <c r="AF24" s="117">
        <v>3</v>
      </c>
      <c r="AG24" s="585">
        <f t="shared" si="2"/>
        <v>60</v>
      </c>
      <c r="AH24" s="169"/>
      <c r="AI24" s="117"/>
      <c r="AJ24" s="585">
        <f t="shared" si="3"/>
        <v>0</v>
      </c>
      <c r="AK24" s="587">
        <f t="shared" si="4"/>
        <v>5905</v>
      </c>
      <c r="AL24" s="581">
        <f t="shared" si="5"/>
        <v>5865</v>
      </c>
      <c r="AM24" s="181">
        <f t="shared" si="6"/>
        <v>99.322607959356475</v>
      </c>
      <c r="AN24" s="167"/>
      <c r="AO24" s="117"/>
      <c r="AP24" s="117"/>
      <c r="AQ24" s="117"/>
      <c r="AR24" s="117"/>
      <c r="AS24" s="117"/>
      <c r="AT24" s="117"/>
      <c r="AU24" s="117"/>
      <c r="AV24" s="188">
        <f t="shared" si="7"/>
        <v>0</v>
      </c>
    </row>
    <row r="25" spans="1:48" ht="51.75" customHeight="1">
      <c r="A25" s="95" t="s">
        <v>689</v>
      </c>
      <c r="B25" s="200" t="s">
        <v>726</v>
      </c>
      <c r="C25" s="208"/>
      <c r="D25" s="182"/>
      <c r="E25" s="176"/>
      <c r="F25" s="176"/>
      <c r="G25" s="176"/>
      <c r="H25" s="176"/>
      <c r="I25" s="176"/>
      <c r="J25" s="177"/>
      <c r="K25" s="177"/>
      <c r="L25" s="181">
        <f t="shared" si="0"/>
        <v>0</v>
      </c>
      <c r="M25" s="292">
        <v>200</v>
      </c>
      <c r="N25" s="113">
        <v>2</v>
      </c>
      <c r="O25" s="296">
        <f t="shared" si="1"/>
        <v>1</v>
      </c>
      <c r="P25" s="169">
        <v>20</v>
      </c>
      <c r="Q25" s="113">
        <v>15</v>
      </c>
      <c r="R25" s="304">
        <f t="shared" si="8"/>
        <v>75</v>
      </c>
      <c r="S25" s="160"/>
      <c r="T25" s="113"/>
      <c r="U25" s="298"/>
      <c r="V25" s="160"/>
      <c r="W25" s="113"/>
      <c r="X25" s="302"/>
      <c r="Y25" s="160"/>
      <c r="Z25" s="113"/>
      <c r="AA25" s="296"/>
      <c r="AB25" s="160">
        <v>5</v>
      </c>
      <c r="AC25" s="117">
        <v>5</v>
      </c>
      <c r="AD25" s="304">
        <f t="shared" ref="AD25" si="12">AC25*100/AB25</f>
        <v>100</v>
      </c>
      <c r="AE25" s="160"/>
      <c r="AF25" s="117"/>
      <c r="AG25" s="585" t="e">
        <f t="shared" si="2"/>
        <v>#DIV/0!</v>
      </c>
      <c r="AH25" s="160"/>
      <c r="AI25" s="117">
        <v>10</v>
      </c>
      <c r="AJ25" s="585">
        <f t="shared" si="3"/>
        <v>1000</v>
      </c>
      <c r="AK25" s="587">
        <f t="shared" si="4"/>
        <v>225</v>
      </c>
      <c r="AL25" s="581">
        <f t="shared" si="5"/>
        <v>32</v>
      </c>
      <c r="AM25" s="181">
        <f t="shared" si="6"/>
        <v>14.222222222222221</v>
      </c>
      <c r="AN25" s="122"/>
      <c r="AO25" s="113"/>
      <c r="AP25" s="113"/>
      <c r="AQ25" s="113"/>
      <c r="AR25" s="113"/>
      <c r="AS25" s="117"/>
      <c r="AT25" s="117"/>
      <c r="AU25" s="117"/>
      <c r="AV25" s="188">
        <f t="shared" si="7"/>
        <v>0</v>
      </c>
    </row>
    <row r="26" spans="1:48" ht="51.75" customHeight="1">
      <c r="A26" s="95" t="s">
        <v>689</v>
      </c>
      <c r="B26" s="200" t="s">
        <v>727</v>
      </c>
      <c r="C26" s="208"/>
      <c r="D26" s="182"/>
      <c r="E26" s="176"/>
      <c r="F26" s="176"/>
      <c r="G26" s="176"/>
      <c r="H26" s="176"/>
      <c r="I26" s="176"/>
      <c r="J26" s="177"/>
      <c r="K26" s="177"/>
      <c r="L26" s="181">
        <f t="shared" si="0"/>
        <v>0</v>
      </c>
      <c r="M26" s="292">
        <v>9</v>
      </c>
      <c r="N26" s="113">
        <v>2</v>
      </c>
      <c r="O26" s="296">
        <f t="shared" si="1"/>
        <v>22.222222222222221</v>
      </c>
      <c r="P26" s="169">
        <v>20</v>
      </c>
      <c r="Q26" s="113">
        <v>20</v>
      </c>
      <c r="R26" s="304">
        <f t="shared" si="8"/>
        <v>100</v>
      </c>
      <c r="S26" s="160"/>
      <c r="T26" s="113"/>
      <c r="U26" s="298"/>
      <c r="V26" s="160"/>
      <c r="W26" s="113"/>
      <c r="X26" s="302"/>
      <c r="Y26" s="160"/>
      <c r="Z26" s="113"/>
      <c r="AA26" s="296"/>
      <c r="AB26" s="160"/>
      <c r="AC26" s="117"/>
      <c r="AD26" s="304"/>
      <c r="AE26" s="160">
        <v>9</v>
      </c>
      <c r="AF26" s="117">
        <v>1</v>
      </c>
      <c r="AG26" s="585">
        <f t="shared" si="2"/>
        <v>11.111111111111111</v>
      </c>
      <c r="AH26" s="160"/>
      <c r="AI26" s="117"/>
      <c r="AJ26" s="585">
        <f t="shared" si="3"/>
        <v>0</v>
      </c>
      <c r="AK26" s="587">
        <f t="shared" si="4"/>
        <v>38</v>
      </c>
      <c r="AL26" s="581">
        <f t="shared" si="5"/>
        <v>23</v>
      </c>
      <c r="AM26" s="181">
        <f t="shared" si="6"/>
        <v>60.526315789473685</v>
      </c>
      <c r="AN26" s="122"/>
      <c r="AO26" s="113"/>
      <c r="AP26" s="113"/>
      <c r="AQ26" s="113"/>
      <c r="AR26" s="113"/>
      <c r="AS26" s="117"/>
      <c r="AT26" s="117"/>
      <c r="AU26" s="117"/>
      <c r="AV26" s="188">
        <f t="shared" si="7"/>
        <v>0</v>
      </c>
    </row>
    <row r="27" spans="1:48" ht="51.75" customHeight="1">
      <c r="A27" s="95" t="s">
        <v>689</v>
      </c>
      <c r="B27" s="200" t="s">
        <v>728</v>
      </c>
      <c r="C27" s="208"/>
      <c r="D27" s="182"/>
      <c r="E27" s="176"/>
      <c r="F27" s="176"/>
      <c r="G27" s="176"/>
      <c r="H27" s="176"/>
      <c r="I27" s="176"/>
      <c r="J27" s="177"/>
      <c r="K27" s="177"/>
      <c r="L27" s="181">
        <f t="shared" si="0"/>
        <v>0</v>
      </c>
      <c r="M27" s="292">
        <v>7</v>
      </c>
      <c r="N27" s="113">
        <v>7</v>
      </c>
      <c r="O27" s="296">
        <f t="shared" si="1"/>
        <v>100</v>
      </c>
      <c r="P27" s="169">
        <v>20</v>
      </c>
      <c r="Q27" s="113">
        <v>15</v>
      </c>
      <c r="R27" s="304">
        <f t="shared" si="8"/>
        <v>75</v>
      </c>
      <c r="S27" s="160">
        <v>1</v>
      </c>
      <c r="T27" s="112">
        <v>1</v>
      </c>
      <c r="U27" s="298">
        <f>+T27*100/S27</f>
        <v>100</v>
      </c>
      <c r="V27" s="161">
        <v>2</v>
      </c>
      <c r="W27" s="113">
        <v>2</v>
      </c>
      <c r="X27" s="302">
        <f t="shared" si="10"/>
        <v>100</v>
      </c>
      <c r="Y27" s="160">
        <v>2</v>
      </c>
      <c r="Z27" s="113">
        <v>2</v>
      </c>
      <c r="AA27" s="296">
        <f t="shared" ref="AA27" si="13">+Z27*100/Y27</f>
        <v>100</v>
      </c>
      <c r="AB27" s="160">
        <v>5</v>
      </c>
      <c r="AC27" s="117">
        <v>5</v>
      </c>
      <c r="AD27" s="304">
        <f>AC27*100/AB27</f>
        <v>100</v>
      </c>
      <c r="AE27" s="160">
        <v>5</v>
      </c>
      <c r="AF27" s="117">
        <v>3</v>
      </c>
      <c r="AG27" s="585">
        <f t="shared" si="2"/>
        <v>60</v>
      </c>
      <c r="AH27" s="160">
        <v>20</v>
      </c>
      <c r="AI27" s="117">
        <v>20</v>
      </c>
      <c r="AJ27" s="585">
        <f t="shared" si="3"/>
        <v>2000</v>
      </c>
      <c r="AK27" s="587">
        <f t="shared" si="4"/>
        <v>62</v>
      </c>
      <c r="AL27" s="581">
        <f t="shared" si="5"/>
        <v>55</v>
      </c>
      <c r="AM27" s="181">
        <f t="shared" si="6"/>
        <v>88.709677419354833</v>
      </c>
      <c r="AN27" s="122"/>
      <c r="AO27" s="113"/>
      <c r="AP27" s="113"/>
      <c r="AQ27" s="113"/>
      <c r="AR27" s="113"/>
      <c r="AS27" s="117"/>
      <c r="AT27" s="117"/>
      <c r="AU27" s="117"/>
      <c r="AV27" s="188">
        <f t="shared" si="7"/>
        <v>0</v>
      </c>
    </row>
    <row r="28" spans="1:48" ht="51.75" customHeight="1">
      <c r="A28" s="95" t="s">
        <v>689</v>
      </c>
      <c r="B28" s="200" t="s">
        <v>689</v>
      </c>
      <c r="C28" s="208"/>
      <c r="D28" s="182"/>
      <c r="E28" s="176"/>
      <c r="F28" s="176"/>
      <c r="G28" s="176"/>
      <c r="H28" s="176"/>
      <c r="I28" s="176"/>
      <c r="J28" s="177"/>
      <c r="K28" s="177"/>
      <c r="L28" s="181">
        <f t="shared" si="0"/>
        <v>0</v>
      </c>
      <c r="M28" s="292">
        <v>3</v>
      </c>
      <c r="N28" s="113">
        <v>11</v>
      </c>
      <c r="O28" s="296">
        <f t="shared" si="1"/>
        <v>366.66666666666669</v>
      </c>
      <c r="P28" s="169">
        <v>50</v>
      </c>
      <c r="Q28" s="113">
        <v>50</v>
      </c>
      <c r="R28" s="304">
        <f t="shared" si="8"/>
        <v>100</v>
      </c>
      <c r="S28" s="160"/>
      <c r="T28" s="66"/>
      <c r="U28" s="582"/>
      <c r="V28" s="161">
        <v>2</v>
      </c>
      <c r="W28" s="113">
        <v>2</v>
      </c>
      <c r="X28" s="302">
        <f t="shared" si="10"/>
        <v>100</v>
      </c>
      <c r="Y28" s="160"/>
      <c r="Z28" s="113"/>
      <c r="AA28" s="296"/>
      <c r="AB28" s="160"/>
      <c r="AC28" s="117"/>
      <c r="AD28" s="304"/>
      <c r="AE28" s="160">
        <v>4</v>
      </c>
      <c r="AF28" s="117">
        <v>1</v>
      </c>
      <c r="AG28" s="585">
        <f t="shared" si="2"/>
        <v>25</v>
      </c>
      <c r="AH28" s="160"/>
      <c r="AI28" s="117"/>
      <c r="AJ28" s="585">
        <f t="shared" si="3"/>
        <v>0</v>
      </c>
      <c r="AK28" s="587">
        <f t="shared" si="4"/>
        <v>59</v>
      </c>
      <c r="AL28" s="581">
        <f t="shared" si="5"/>
        <v>64</v>
      </c>
      <c r="AM28" s="181">
        <f t="shared" si="6"/>
        <v>108.47457627118644</v>
      </c>
      <c r="AN28" s="122"/>
      <c r="AO28" s="113"/>
      <c r="AP28" s="113"/>
      <c r="AQ28" s="113"/>
      <c r="AR28" s="113"/>
      <c r="AS28" s="117"/>
      <c r="AT28" s="117"/>
      <c r="AU28" s="117"/>
      <c r="AV28" s="188">
        <f t="shared" si="7"/>
        <v>0</v>
      </c>
    </row>
    <row r="29" spans="1:48" ht="51.75" customHeight="1">
      <c r="A29" s="95" t="s">
        <v>729</v>
      </c>
      <c r="B29" s="200"/>
      <c r="C29" s="208"/>
      <c r="D29" s="182"/>
      <c r="E29" s="176"/>
      <c r="F29" s="176"/>
      <c r="G29" s="176"/>
      <c r="H29" s="176"/>
      <c r="I29" s="176"/>
      <c r="J29" s="177"/>
      <c r="K29" s="177"/>
      <c r="L29" s="181">
        <f t="shared" si="0"/>
        <v>0</v>
      </c>
      <c r="M29" s="292">
        <v>5</v>
      </c>
      <c r="N29" s="113">
        <v>5</v>
      </c>
      <c r="O29" s="296">
        <f t="shared" si="1"/>
        <v>100</v>
      </c>
      <c r="P29" s="169">
        <v>85</v>
      </c>
      <c r="Q29" s="113">
        <v>78</v>
      </c>
      <c r="R29" s="304">
        <f t="shared" si="8"/>
        <v>91.764705882352942</v>
      </c>
      <c r="S29" s="160"/>
      <c r="T29" s="113"/>
      <c r="U29" s="286"/>
      <c r="V29" s="160"/>
      <c r="W29" s="113"/>
      <c r="X29" s="302"/>
      <c r="Y29" s="160"/>
      <c r="Z29" s="113"/>
      <c r="AA29" s="296"/>
      <c r="AB29" s="160"/>
      <c r="AC29" s="117"/>
      <c r="AD29" s="304"/>
      <c r="AE29" s="160">
        <v>4</v>
      </c>
      <c r="AF29" s="117">
        <v>4</v>
      </c>
      <c r="AG29" s="585">
        <f t="shared" si="2"/>
        <v>100</v>
      </c>
      <c r="AH29" s="160"/>
      <c r="AI29" s="117"/>
      <c r="AJ29" s="585">
        <f t="shared" si="3"/>
        <v>0</v>
      </c>
      <c r="AK29" s="587">
        <f t="shared" si="4"/>
        <v>94</v>
      </c>
      <c r="AL29" s="581">
        <f t="shared" si="5"/>
        <v>87</v>
      </c>
      <c r="AM29" s="181">
        <f t="shared" si="6"/>
        <v>92.553191489361708</v>
      </c>
      <c r="AN29" s="122"/>
      <c r="AO29" s="113"/>
      <c r="AP29" s="113"/>
      <c r="AQ29" s="113"/>
      <c r="AR29" s="113"/>
      <c r="AS29" s="117"/>
      <c r="AT29" s="117"/>
      <c r="AU29" s="117"/>
      <c r="AV29" s="188">
        <f t="shared" si="7"/>
        <v>0</v>
      </c>
    </row>
    <row r="30" spans="1:48" ht="51.75" customHeight="1">
      <c r="A30" s="200" t="s">
        <v>603</v>
      </c>
      <c r="B30" s="200" t="s">
        <v>604</v>
      </c>
      <c r="C30" s="208" t="s">
        <v>553</v>
      </c>
      <c r="D30" s="182"/>
      <c r="E30" s="176"/>
      <c r="F30" s="176"/>
      <c r="G30" s="176"/>
      <c r="H30" s="176"/>
      <c r="I30" s="176"/>
      <c r="J30" s="177"/>
      <c r="K30" s="177"/>
      <c r="L30" s="181">
        <f t="shared" si="0"/>
        <v>0</v>
      </c>
      <c r="M30" s="292"/>
      <c r="N30" s="113"/>
      <c r="O30" s="296"/>
      <c r="P30" s="169"/>
      <c r="Q30" s="113"/>
      <c r="R30" s="304"/>
      <c r="S30" s="160"/>
      <c r="T30" s="113"/>
      <c r="U30" s="286"/>
      <c r="V30" s="160"/>
      <c r="W30" s="113"/>
      <c r="X30" s="302"/>
      <c r="Y30" s="160"/>
      <c r="Z30" s="113"/>
      <c r="AA30" s="296"/>
      <c r="AB30" s="160"/>
      <c r="AC30" s="117"/>
      <c r="AD30" s="304"/>
      <c r="AE30" s="160"/>
      <c r="AF30" s="117"/>
      <c r="AG30" s="585" t="e">
        <f t="shared" si="2"/>
        <v>#DIV/0!</v>
      </c>
      <c r="AH30" s="160"/>
      <c r="AI30" s="117"/>
      <c r="AJ30" s="585">
        <f t="shared" si="3"/>
        <v>0</v>
      </c>
      <c r="AK30" s="587">
        <f t="shared" si="4"/>
        <v>0</v>
      </c>
      <c r="AL30" s="581">
        <f t="shared" si="5"/>
        <v>0</v>
      </c>
      <c r="AM30" s="181">
        <v>0</v>
      </c>
      <c r="AN30" s="122">
        <v>308</v>
      </c>
      <c r="AO30" s="113"/>
      <c r="AP30" s="113"/>
      <c r="AQ30" s="113"/>
      <c r="AR30" s="113"/>
      <c r="AS30" s="117"/>
      <c r="AT30" s="117"/>
      <c r="AU30" s="117"/>
      <c r="AV30" s="188">
        <f t="shared" si="7"/>
        <v>308</v>
      </c>
    </row>
    <row r="31" spans="1:48" ht="51.75" customHeight="1">
      <c r="A31" s="200" t="s">
        <v>603</v>
      </c>
      <c r="B31" s="200" t="s">
        <v>605</v>
      </c>
      <c r="C31" s="208" t="s">
        <v>606</v>
      </c>
      <c r="D31" s="182"/>
      <c r="E31" s="176"/>
      <c r="F31" s="176"/>
      <c r="G31" s="176"/>
      <c r="H31" s="176"/>
      <c r="I31" s="176"/>
      <c r="J31" s="177"/>
      <c r="K31" s="177"/>
      <c r="L31" s="181">
        <f t="shared" si="0"/>
        <v>0</v>
      </c>
      <c r="M31" s="292"/>
      <c r="N31" s="113"/>
      <c r="O31" s="296"/>
      <c r="P31" s="169"/>
      <c r="Q31" s="113"/>
      <c r="R31" s="304"/>
      <c r="S31" s="160"/>
      <c r="T31" s="113"/>
      <c r="U31" s="286"/>
      <c r="V31" s="160"/>
      <c r="W31" s="113"/>
      <c r="X31" s="302"/>
      <c r="Y31" s="160"/>
      <c r="Z31" s="113"/>
      <c r="AA31" s="296"/>
      <c r="AB31" s="160"/>
      <c r="AC31" s="117"/>
      <c r="AD31" s="304"/>
      <c r="AE31" s="160"/>
      <c r="AF31" s="117"/>
      <c r="AG31" s="585" t="e">
        <f t="shared" si="2"/>
        <v>#DIV/0!</v>
      </c>
      <c r="AH31" s="160"/>
      <c r="AI31" s="117"/>
      <c r="AJ31" s="585">
        <f t="shared" si="3"/>
        <v>0</v>
      </c>
      <c r="AK31" s="587">
        <f t="shared" si="4"/>
        <v>0</v>
      </c>
      <c r="AL31" s="581">
        <f t="shared" si="5"/>
        <v>0</v>
      </c>
      <c r="AM31" s="181">
        <v>0</v>
      </c>
      <c r="AN31" s="122"/>
      <c r="AO31" s="113"/>
      <c r="AP31" s="113"/>
      <c r="AQ31" s="113"/>
      <c r="AR31" s="113"/>
      <c r="AS31" s="117"/>
      <c r="AT31" s="117"/>
      <c r="AU31" s="117"/>
      <c r="AV31" s="188">
        <f t="shared" si="7"/>
        <v>0</v>
      </c>
    </row>
    <row r="32" spans="1:48" ht="51.75" customHeight="1">
      <c r="A32" s="200" t="s">
        <v>603</v>
      </c>
      <c r="B32" s="200" t="s">
        <v>607</v>
      </c>
      <c r="C32" s="208" t="s">
        <v>608</v>
      </c>
      <c r="D32" s="182"/>
      <c r="E32" s="176"/>
      <c r="F32" s="177"/>
      <c r="G32" s="177"/>
      <c r="H32" s="177"/>
      <c r="I32" s="176"/>
      <c r="J32" s="177"/>
      <c r="K32" s="176"/>
      <c r="L32" s="181">
        <f t="shared" si="0"/>
        <v>0</v>
      </c>
      <c r="M32" s="292"/>
      <c r="N32" s="113"/>
      <c r="O32" s="296"/>
      <c r="P32" s="169"/>
      <c r="Q32" s="113"/>
      <c r="R32" s="304"/>
      <c r="S32" s="160"/>
      <c r="T32" s="117"/>
      <c r="U32" s="295"/>
      <c r="V32" s="169"/>
      <c r="W32" s="117"/>
      <c r="X32" s="302"/>
      <c r="Y32" s="169"/>
      <c r="Z32" s="113"/>
      <c r="AA32" s="296"/>
      <c r="AB32" s="160"/>
      <c r="AC32" s="117"/>
      <c r="AD32" s="304"/>
      <c r="AE32" s="160"/>
      <c r="AF32" s="117"/>
      <c r="AG32" s="585" t="e">
        <f t="shared" si="2"/>
        <v>#DIV/0!</v>
      </c>
      <c r="AH32" s="160"/>
      <c r="AI32" s="117"/>
      <c r="AJ32" s="585">
        <f t="shared" si="3"/>
        <v>0</v>
      </c>
      <c r="AK32" s="587">
        <f t="shared" si="4"/>
        <v>0</v>
      </c>
      <c r="AL32" s="581">
        <f t="shared" si="5"/>
        <v>0</v>
      </c>
      <c r="AM32" s="181">
        <v>0</v>
      </c>
      <c r="AN32" s="122"/>
      <c r="AO32" s="113"/>
      <c r="AP32" s="117">
        <v>104</v>
      </c>
      <c r="AQ32" s="117">
        <v>100</v>
      </c>
      <c r="AR32" s="113">
        <v>108</v>
      </c>
      <c r="AS32" s="117">
        <v>110</v>
      </c>
      <c r="AT32" s="117">
        <v>5</v>
      </c>
      <c r="AU32" s="117">
        <v>154</v>
      </c>
      <c r="AV32" s="188">
        <f t="shared" si="7"/>
        <v>581</v>
      </c>
    </row>
    <row r="33" spans="1:48" ht="51.75" customHeight="1">
      <c r="A33" s="200" t="s">
        <v>609</v>
      </c>
      <c r="B33" s="200" t="s">
        <v>610</v>
      </c>
      <c r="C33" s="208" t="s">
        <v>611</v>
      </c>
      <c r="D33" s="182"/>
      <c r="E33" s="176"/>
      <c r="F33" s="177"/>
      <c r="G33" s="177"/>
      <c r="H33" s="177"/>
      <c r="I33" s="176"/>
      <c r="J33" s="177"/>
      <c r="K33" s="176"/>
      <c r="L33" s="181">
        <f t="shared" si="0"/>
        <v>0</v>
      </c>
      <c r="M33" s="292"/>
      <c r="N33" s="113"/>
      <c r="O33" s="296"/>
      <c r="P33" s="169"/>
      <c r="Q33" s="113"/>
      <c r="R33" s="304"/>
      <c r="S33" s="160"/>
      <c r="T33" s="117"/>
      <c r="U33" s="295"/>
      <c r="V33" s="169"/>
      <c r="W33" s="117"/>
      <c r="X33" s="302"/>
      <c r="Y33" s="169"/>
      <c r="Z33" s="113"/>
      <c r="AA33" s="296"/>
      <c r="AB33" s="160"/>
      <c r="AC33" s="117"/>
      <c r="AD33" s="304"/>
      <c r="AE33" s="160">
        <v>1</v>
      </c>
      <c r="AF33" s="117">
        <v>1</v>
      </c>
      <c r="AG33" s="585">
        <f t="shared" si="2"/>
        <v>100</v>
      </c>
      <c r="AH33" s="160"/>
      <c r="AI33" s="117"/>
      <c r="AJ33" s="585">
        <f t="shared" si="3"/>
        <v>0</v>
      </c>
      <c r="AK33" s="587">
        <f t="shared" si="4"/>
        <v>1</v>
      </c>
      <c r="AL33" s="581">
        <f t="shared" si="5"/>
        <v>1</v>
      </c>
      <c r="AM33" s="181">
        <f t="shared" si="6"/>
        <v>100</v>
      </c>
      <c r="AN33" s="122">
        <v>19834</v>
      </c>
      <c r="AO33" s="113">
        <v>15</v>
      </c>
      <c r="AP33" s="117">
        <v>3841</v>
      </c>
      <c r="AQ33" s="117">
        <v>3840</v>
      </c>
      <c r="AR33" s="113">
        <v>47588</v>
      </c>
      <c r="AS33" s="117">
        <v>19447</v>
      </c>
      <c r="AT33" s="117">
        <v>2494</v>
      </c>
      <c r="AU33" s="117">
        <v>2432</v>
      </c>
      <c r="AV33" s="188">
        <f t="shared" si="7"/>
        <v>99491</v>
      </c>
    </row>
    <row r="34" spans="1:48" ht="51.75" customHeight="1">
      <c r="A34" s="200" t="s">
        <v>609</v>
      </c>
      <c r="B34" s="200" t="s">
        <v>612</v>
      </c>
      <c r="C34" s="208" t="s">
        <v>380</v>
      </c>
      <c r="D34" s="182"/>
      <c r="E34" s="176"/>
      <c r="F34" s="177"/>
      <c r="G34" s="177"/>
      <c r="H34" s="177"/>
      <c r="I34" s="176"/>
      <c r="J34" s="177"/>
      <c r="K34" s="176"/>
      <c r="L34" s="181">
        <f t="shared" si="0"/>
        <v>0</v>
      </c>
      <c r="M34" s="292"/>
      <c r="N34" s="113"/>
      <c r="O34" s="296"/>
      <c r="P34" s="169"/>
      <c r="Q34" s="113"/>
      <c r="R34" s="304"/>
      <c r="S34" s="160"/>
      <c r="T34" s="117"/>
      <c r="U34" s="295"/>
      <c r="V34" s="169"/>
      <c r="W34" s="117"/>
      <c r="X34" s="302"/>
      <c r="Y34" s="169"/>
      <c r="Z34" s="113"/>
      <c r="AA34" s="296"/>
      <c r="AB34" s="160"/>
      <c r="AC34" s="117"/>
      <c r="AD34" s="304"/>
      <c r="AE34" s="160">
        <v>1</v>
      </c>
      <c r="AF34" s="117">
        <v>1</v>
      </c>
      <c r="AG34" s="585">
        <f t="shared" si="2"/>
        <v>100</v>
      </c>
      <c r="AH34" s="160"/>
      <c r="AI34" s="117"/>
      <c r="AJ34" s="585">
        <f t="shared" si="3"/>
        <v>0</v>
      </c>
      <c r="AK34" s="587">
        <f t="shared" si="4"/>
        <v>1</v>
      </c>
      <c r="AL34" s="581">
        <f t="shared" si="5"/>
        <v>1</v>
      </c>
      <c r="AM34" s="181">
        <f t="shared" si="6"/>
        <v>100</v>
      </c>
      <c r="AN34" s="122"/>
      <c r="AO34" s="113"/>
      <c r="AP34" s="117"/>
      <c r="AQ34" s="117"/>
      <c r="AR34" s="113"/>
      <c r="AS34" s="117"/>
      <c r="AT34" s="117"/>
      <c r="AU34" s="113"/>
      <c r="AV34" s="188">
        <f t="shared" si="7"/>
        <v>0</v>
      </c>
    </row>
    <row r="35" spans="1:48" ht="51.75" customHeight="1">
      <c r="A35" s="200" t="s">
        <v>609</v>
      </c>
      <c r="B35" s="200" t="s">
        <v>613</v>
      </c>
      <c r="C35" s="208" t="s">
        <v>380</v>
      </c>
      <c r="D35" s="182"/>
      <c r="E35" s="176"/>
      <c r="F35" s="177"/>
      <c r="G35" s="177"/>
      <c r="H35" s="177"/>
      <c r="I35" s="176"/>
      <c r="J35" s="176"/>
      <c r="K35" s="176"/>
      <c r="L35" s="181">
        <f t="shared" si="0"/>
        <v>0</v>
      </c>
      <c r="M35" s="292"/>
      <c r="N35" s="113"/>
      <c r="O35" s="296"/>
      <c r="P35" s="169"/>
      <c r="Q35" s="113"/>
      <c r="R35" s="304"/>
      <c r="S35" s="160"/>
      <c r="T35" s="117"/>
      <c r="U35" s="295"/>
      <c r="V35" s="169"/>
      <c r="W35" s="117"/>
      <c r="X35" s="302"/>
      <c r="Y35" s="169"/>
      <c r="Z35" s="113"/>
      <c r="AA35" s="302"/>
      <c r="AB35" s="160"/>
      <c r="AC35" s="113"/>
      <c r="AD35" s="303"/>
      <c r="AE35" s="160">
        <v>2494</v>
      </c>
      <c r="AF35" s="113">
        <v>2492</v>
      </c>
      <c r="AG35" s="585">
        <f t="shared" si="2"/>
        <v>99.919807538091419</v>
      </c>
      <c r="AH35" s="160"/>
      <c r="AI35" s="113"/>
      <c r="AJ35" s="585">
        <f t="shared" si="3"/>
        <v>0</v>
      </c>
      <c r="AK35" s="587">
        <f t="shared" si="4"/>
        <v>2494</v>
      </c>
      <c r="AL35" s="581">
        <f t="shared" si="5"/>
        <v>2492</v>
      </c>
      <c r="AM35" s="181">
        <f t="shared" si="6"/>
        <v>99.919807538091419</v>
      </c>
      <c r="AN35" s="122"/>
      <c r="AO35" s="113"/>
      <c r="AP35" s="117"/>
      <c r="AQ35" s="117"/>
      <c r="AR35" s="113"/>
      <c r="AS35" s="113"/>
      <c r="AT35" s="113"/>
      <c r="AU35" s="113"/>
      <c r="AV35" s="188">
        <f t="shared" si="7"/>
        <v>0</v>
      </c>
    </row>
    <row r="36" spans="1:48" ht="51.75" customHeight="1">
      <c r="A36" s="200" t="s">
        <v>614</v>
      </c>
      <c r="B36" s="200" t="s">
        <v>615</v>
      </c>
      <c r="C36" s="208" t="s">
        <v>611</v>
      </c>
      <c r="D36" s="182"/>
      <c r="E36" s="176"/>
      <c r="F36" s="177"/>
      <c r="G36" s="177"/>
      <c r="H36" s="177"/>
      <c r="I36" s="176"/>
      <c r="J36" s="176"/>
      <c r="K36" s="176"/>
      <c r="L36" s="181">
        <f t="shared" si="0"/>
        <v>0</v>
      </c>
      <c r="M36" s="292"/>
      <c r="N36" s="113"/>
      <c r="O36" s="296"/>
      <c r="P36" s="169"/>
      <c r="Q36" s="113"/>
      <c r="R36" s="304"/>
      <c r="S36" s="160"/>
      <c r="T36" s="117"/>
      <c r="U36" s="295"/>
      <c r="V36" s="169"/>
      <c r="W36" s="117"/>
      <c r="X36" s="302"/>
      <c r="Y36" s="169"/>
      <c r="Z36" s="113"/>
      <c r="AA36" s="302"/>
      <c r="AB36" s="160"/>
      <c r="AC36" s="113"/>
      <c r="AD36" s="303"/>
      <c r="AE36" s="160"/>
      <c r="AF36" s="113"/>
      <c r="AG36" s="585">
        <v>0</v>
      </c>
      <c r="AH36" s="160"/>
      <c r="AI36" s="113"/>
      <c r="AJ36" s="585">
        <f t="shared" si="3"/>
        <v>0</v>
      </c>
      <c r="AK36" s="587">
        <f t="shared" si="4"/>
        <v>0</v>
      </c>
      <c r="AL36" s="581">
        <f t="shared" si="5"/>
        <v>0</v>
      </c>
      <c r="AM36" s="181">
        <v>0</v>
      </c>
      <c r="AN36" s="122"/>
      <c r="AO36" s="113">
        <v>24</v>
      </c>
      <c r="AP36" s="117">
        <v>3</v>
      </c>
      <c r="AQ36" s="117">
        <v>1</v>
      </c>
      <c r="AR36" s="113">
        <v>30</v>
      </c>
      <c r="AS36" s="113">
        <v>91</v>
      </c>
      <c r="AT36" s="113">
        <v>11</v>
      </c>
      <c r="AU36" s="113">
        <v>91</v>
      </c>
      <c r="AV36" s="188">
        <f t="shared" si="7"/>
        <v>251</v>
      </c>
    </row>
    <row r="37" spans="1:48" ht="51.75" customHeight="1">
      <c r="A37" s="200" t="s">
        <v>614</v>
      </c>
      <c r="B37" s="200" t="s">
        <v>616</v>
      </c>
      <c r="C37" s="208" t="s">
        <v>617</v>
      </c>
      <c r="D37" s="182"/>
      <c r="E37" s="176"/>
      <c r="F37" s="177"/>
      <c r="G37" s="177"/>
      <c r="H37" s="177"/>
      <c r="I37" s="176"/>
      <c r="J37" s="176"/>
      <c r="K37" s="176"/>
      <c r="L37" s="181">
        <f t="shared" si="0"/>
        <v>0</v>
      </c>
      <c r="M37" s="292"/>
      <c r="N37" s="113"/>
      <c r="O37" s="296"/>
      <c r="P37" s="169"/>
      <c r="Q37" s="113"/>
      <c r="R37" s="304"/>
      <c r="S37" s="160"/>
      <c r="T37" s="117"/>
      <c r="U37" s="295"/>
      <c r="V37" s="169"/>
      <c r="W37" s="117"/>
      <c r="X37" s="302"/>
      <c r="Y37" s="169"/>
      <c r="Z37" s="113"/>
      <c r="AA37" s="302"/>
      <c r="AB37" s="160"/>
      <c r="AC37" s="113"/>
      <c r="AD37" s="303"/>
      <c r="AE37" s="160"/>
      <c r="AF37" s="113"/>
      <c r="AG37" s="585">
        <v>0</v>
      </c>
      <c r="AH37" s="160"/>
      <c r="AI37" s="113"/>
      <c r="AJ37" s="585">
        <f t="shared" si="3"/>
        <v>0</v>
      </c>
      <c r="AK37" s="587">
        <f t="shared" si="4"/>
        <v>0</v>
      </c>
      <c r="AL37" s="581">
        <f t="shared" si="5"/>
        <v>0</v>
      </c>
      <c r="AM37" s="181">
        <v>0</v>
      </c>
      <c r="AN37" s="122"/>
      <c r="AO37" s="113"/>
      <c r="AP37" s="117"/>
      <c r="AQ37" s="117"/>
      <c r="AR37" s="113"/>
      <c r="AS37" s="113"/>
      <c r="AT37" s="113"/>
      <c r="AU37" s="113"/>
      <c r="AV37" s="188">
        <f t="shared" si="7"/>
        <v>0</v>
      </c>
    </row>
    <row r="38" spans="1:48" ht="51.75" customHeight="1">
      <c r="A38" s="200" t="s">
        <v>614</v>
      </c>
      <c r="B38" s="200" t="s">
        <v>618</v>
      </c>
      <c r="C38" s="208" t="s">
        <v>611</v>
      </c>
      <c r="D38" s="182"/>
      <c r="E38" s="176"/>
      <c r="F38" s="177"/>
      <c r="G38" s="177"/>
      <c r="H38" s="177"/>
      <c r="I38" s="176"/>
      <c r="J38" s="176"/>
      <c r="K38" s="176"/>
      <c r="L38" s="181">
        <f t="shared" si="0"/>
        <v>0</v>
      </c>
      <c r="M38" s="292"/>
      <c r="N38" s="113"/>
      <c r="O38" s="296"/>
      <c r="P38" s="169"/>
      <c r="Q38" s="113"/>
      <c r="R38" s="304"/>
      <c r="S38" s="160"/>
      <c r="T38" s="117"/>
      <c r="U38" s="295"/>
      <c r="V38" s="169"/>
      <c r="W38" s="117"/>
      <c r="X38" s="302"/>
      <c r="Y38" s="169"/>
      <c r="Z38" s="113"/>
      <c r="AA38" s="302"/>
      <c r="AB38" s="160"/>
      <c r="AC38" s="113"/>
      <c r="AD38" s="303"/>
      <c r="AE38" s="160"/>
      <c r="AF38" s="113"/>
      <c r="AG38" s="585">
        <v>0</v>
      </c>
      <c r="AH38" s="160"/>
      <c r="AI38" s="113"/>
      <c r="AJ38" s="585">
        <f t="shared" si="3"/>
        <v>0</v>
      </c>
      <c r="AK38" s="587">
        <f t="shared" si="4"/>
        <v>0</v>
      </c>
      <c r="AL38" s="581">
        <f t="shared" si="5"/>
        <v>0</v>
      </c>
      <c r="AM38" s="181">
        <v>0</v>
      </c>
      <c r="AN38" s="122"/>
      <c r="AO38" s="113"/>
      <c r="AP38" s="117"/>
      <c r="AQ38" s="117"/>
      <c r="AR38" s="113"/>
      <c r="AS38" s="113"/>
      <c r="AT38" s="113"/>
      <c r="AU38" s="113"/>
      <c r="AV38" s="188">
        <f t="shared" si="7"/>
        <v>0</v>
      </c>
    </row>
    <row r="39" spans="1:48" ht="51.75" customHeight="1">
      <c r="A39" s="200" t="s">
        <v>619</v>
      </c>
      <c r="B39" s="200" t="s">
        <v>620</v>
      </c>
      <c r="C39" s="208" t="s">
        <v>621</v>
      </c>
      <c r="D39" s="182"/>
      <c r="E39" s="176"/>
      <c r="F39" s="177"/>
      <c r="G39" s="177"/>
      <c r="H39" s="177"/>
      <c r="I39" s="176"/>
      <c r="J39" s="176"/>
      <c r="K39" s="176"/>
      <c r="L39" s="181">
        <f t="shared" si="0"/>
        <v>0</v>
      </c>
      <c r="M39" s="292"/>
      <c r="N39" s="113"/>
      <c r="O39" s="296"/>
      <c r="P39" s="169"/>
      <c r="Q39" s="113"/>
      <c r="R39" s="304"/>
      <c r="S39" s="160"/>
      <c r="T39" s="117"/>
      <c r="U39" s="295"/>
      <c r="V39" s="169"/>
      <c r="W39" s="117"/>
      <c r="X39" s="302"/>
      <c r="Y39" s="169"/>
      <c r="Z39" s="113"/>
      <c r="AA39" s="302"/>
      <c r="AB39" s="160"/>
      <c r="AC39" s="113"/>
      <c r="AD39" s="303"/>
      <c r="AE39" s="160"/>
      <c r="AF39" s="113"/>
      <c r="AG39" s="585">
        <v>0</v>
      </c>
      <c r="AH39" s="160"/>
      <c r="AI39" s="113"/>
      <c r="AJ39" s="585">
        <f t="shared" si="3"/>
        <v>0</v>
      </c>
      <c r="AK39" s="587">
        <f t="shared" si="4"/>
        <v>0</v>
      </c>
      <c r="AL39" s="581">
        <f t="shared" si="5"/>
        <v>0</v>
      </c>
      <c r="AM39" s="181">
        <v>0</v>
      </c>
      <c r="AN39" s="122">
        <v>27</v>
      </c>
      <c r="AO39" s="113">
        <v>15</v>
      </c>
      <c r="AP39" s="117">
        <v>15</v>
      </c>
      <c r="AQ39" s="117">
        <v>12</v>
      </c>
      <c r="AR39" s="113">
        <v>24</v>
      </c>
      <c r="AS39" s="113">
        <v>27</v>
      </c>
      <c r="AT39" s="113">
        <v>12</v>
      </c>
      <c r="AU39" s="113">
        <v>75</v>
      </c>
      <c r="AV39" s="188">
        <f t="shared" si="7"/>
        <v>207</v>
      </c>
    </row>
    <row r="40" spans="1:48" ht="51.75" customHeight="1">
      <c r="A40" s="200" t="s">
        <v>619</v>
      </c>
      <c r="B40" s="200" t="s">
        <v>622</v>
      </c>
      <c r="C40" s="208" t="s">
        <v>606</v>
      </c>
      <c r="D40" s="182"/>
      <c r="E40" s="176"/>
      <c r="F40" s="177"/>
      <c r="G40" s="177"/>
      <c r="H40" s="177"/>
      <c r="I40" s="176"/>
      <c r="J40" s="176"/>
      <c r="K40" s="176"/>
      <c r="L40" s="181">
        <f t="shared" si="0"/>
        <v>0</v>
      </c>
      <c r="M40" s="292"/>
      <c r="N40" s="113"/>
      <c r="O40" s="296"/>
      <c r="P40" s="169"/>
      <c r="Q40" s="113"/>
      <c r="R40" s="304"/>
      <c r="S40" s="160"/>
      <c r="T40" s="117"/>
      <c r="U40" s="295"/>
      <c r="V40" s="169"/>
      <c r="W40" s="117"/>
      <c r="X40" s="302"/>
      <c r="Y40" s="169"/>
      <c r="Z40" s="113"/>
      <c r="AA40" s="302"/>
      <c r="AB40" s="160"/>
      <c r="AC40" s="113"/>
      <c r="AD40" s="303"/>
      <c r="AE40" s="160"/>
      <c r="AF40" s="113"/>
      <c r="AG40" s="585">
        <v>0</v>
      </c>
      <c r="AH40" s="160"/>
      <c r="AI40" s="113"/>
      <c r="AJ40" s="585">
        <f t="shared" si="3"/>
        <v>0</v>
      </c>
      <c r="AK40" s="587">
        <f t="shared" si="4"/>
        <v>0</v>
      </c>
      <c r="AL40" s="581">
        <f t="shared" si="5"/>
        <v>0</v>
      </c>
      <c r="AM40" s="181">
        <v>0</v>
      </c>
      <c r="AN40" s="122"/>
      <c r="AO40" s="113"/>
      <c r="AP40" s="117"/>
      <c r="AQ40" s="117"/>
      <c r="AR40" s="113"/>
      <c r="AS40" s="113"/>
      <c r="AT40" s="113"/>
      <c r="AU40" s="113"/>
      <c r="AV40" s="188">
        <f t="shared" si="7"/>
        <v>0</v>
      </c>
    </row>
    <row r="41" spans="1:48" ht="51.75" customHeight="1">
      <c r="A41" s="661" t="s">
        <v>619</v>
      </c>
      <c r="B41" s="661" t="s">
        <v>623</v>
      </c>
      <c r="C41" s="662" t="s">
        <v>606</v>
      </c>
      <c r="D41" s="212"/>
      <c r="E41" s="213"/>
      <c r="F41" s="214"/>
      <c r="G41" s="214"/>
      <c r="H41" s="214"/>
      <c r="I41" s="213"/>
      <c r="J41" s="213"/>
      <c r="K41" s="213"/>
      <c r="L41" s="215">
        <f t="shared" si="0"/>
        <v>0</v>
      </c>
      <c r="M41" s="663"/>
      <c r="N41" s="217"/>
      <c r="O41" s="664"/>
      <c r="P41" s="665"/>
      <c r="Q41" s="217"/>
      <c r="R41" s="666"/>
      <c r="S41" s="216"/>
      <c r="T41" s="141"/>
      <c r="U41" s="667"/>
      <c r="V41" s="665"/>
      <c r="W41" s="141"/>
      <c r="X41" s="668"/>
      <c r="Y41" s="665"/>
      <c r="Z41" s="217"/>
      <c r="AA41" s="668"/>
      <c r="AB41" s="216"/>
      <c r="AC41" s="217"/>
      <c r="AD41" s="669"/>
      <c r="AE41" s="216"/>
      <c r="AF41" s="217"/>
      <c r="AG41" s="585">
        <v>0</v>
      </c>
      <c r="AH41" s="216"/>
      <c r="AI41" s="217"/>
      <c r="AJ41" s="585">
        <f t="shared" si="3"/>
        <v>0</v>
      </c>
      <c r="AK41" s="587">
        <f t="shared" si="4"/>
        <v>0</v>
      </c>
      <c r="AL41" s="581">
        <f t="shared" si="5"/>
        <v>0</v>
      </c>
      <c r="AM41" s="181">
        <v>0</v>
      </c>
      <c r="AN41" s="670"/>
      <c r="AO41" s="217"/>
      <c r="AP41" s="141"/>
      <c r="AQ41" s="141"/>
      <c r="AR41" s="217"/>
      <c r="AS41" s="217"/>
      <c r="AT41" s="217"/>
      <c r="AU41" s="217"/>
      <c r="AV41" s="671">
        <f t="shared" si="7"/>
        <v>0</v>
      </c>
    </row>
    <row r="42" spans="1:48" ht="22.5">
      <c r="A42" s="672"/>
      <c r="B42" s="99" t="s">
        <v>616</v>
      </c>
      <c r="C42" s="99" t="s">
        <v>748</v>
      </c>
      <c r="D42" s="66"/>
      <c r="E42" s="66"/>
      <c r="F42" s="66"/>
      <c r="G42" s="66"/>
      <c r="H42" s="66"/>
      <c r="I42" s="66"/>
      <c r="J42" s="66"/>
      <c r="K42" s="66"/>
      <c r="L42" s="215">
        <f t="shared" si="0"/>
        <v>0</v>
      </c>
      <c r="M42" s="66"/>
      <c r="N42" s="66"/>
      <c r="O42" s="664"/>
      <c r="P42" s="66"/>
      <c r="Q42" s="66"/>
      <c r="R42" s="666"/>
      <c r="S42" s="66"/>
      <c r="T42" s="66"/>
      <c r="U42" s="667"/>
      <c r="V42" s="112"/>
      <c r="W42" s="112"/>
      <c r="X42" s="668"/>
      <c r="Y42" s="66"/>
      <c r="Z42" s="66"/>
      <c r="AA42" s="668"/>
      <c r="AB42" s="66"/>
      <c r="AC42" s="66"/>
      <c r="AD42" s="669"/>
      <c r="AE42" s="66">
        <v>6</v>
      </c>
      <c r="AF42" s="66">
        <v>6</v>
      </c>
      <c r="AG42" s="585">
        <f t="shared" si="2"/>
        <v>100</v>
      </c>
      <c r="AH42" s="66"/>
      <c r="AI42" s="66"/>
      <c r="AJ42" s="585">
        <f t="shared" si="3"/>
        <v>0</v>
      </c>
      <c r="AK42" s="587">
        <f t="shared" si="4"/>
        <v>6</v>
      </c>
      <c r="AL42" s="581">
        <f t="shared" si="5"/>
        <v>6</v>
      </c>
      <c r="AM42" s="181">
        <f t="shared" si="6"/>
        <v>100</v>
      </c>
      <c r="AN42" s="66"/>
      <c r="AO42" s="66"/>
      <c r="AP42" s="66"/>
      <c r="AQ42" s="66"/>
      <c r="AR42" s="66"/>
      <c r="AS42" s="66"/>
      <c r="AT42" s="66"/>
      <c r="AU42" s="66"/>
      <c r="AV42" s="66"/>
    </row>
    <row r="43" spans="1:48" ht="33.75">
      <c r="A43" s="672"/>
      <c r="B43" s="99" t="s">
        <v>749</v>
      </c>
      <c r="C43" s="99" t="s">
        <v>750</v>
      </c>
      <c r="D43" s="66"/>
      <c r="E43" s="66"/>
      <c r="F43" s="66"/>
      <c r="G43" s="66"/>
      <c r="H43" s="66"/>
      <c r="I43" s="66"/>
      <c r="J43" s="66"/>
      <c r="K43" s="66"/>
      <c r="L43" s="215">
        <f t="shared" si="0"/>
        <v>0</v>
      </c>
      <c r="M43" s="66"/>
      <c r="N43" s="66"/>
      <c r="O43" s="664"/>
      <c r="P43" s="66"/>
      <c r="Q43" s="66"/>
      <c r="R43" s="666"/>
      <c r="S43" s="66"/>
      <c r="T43" s="66"/>
      <c r="U43" s="667"/>
      <c r="V43" s="112"/>
      <c r="W43" s="112"/>
      <c r="X43" s="668"/>
      <c r="Y43" s="66"/>
      <c r="Z43" s="66"/>
      <c r="AA43" s="668"/>
      <c r="AB43" s="66"/>
      <c r="AC43" s="66"/>
      <c r="AD43" s="669"/>
      <c r="AE43" s="66">
        <v>1</v>
      </c>
      <c r="AF43" s="66">
        <v>1</v>
      </c>
      <c r="AG43" s="585">
        <f t="shared" si="2"/>
        <v>100</v>
      </c>
      <c r="AH43" s="66"/>
      <c r="AI43" s="66"/>
      <c r="AJ43" s="585">
        <f t="shared" si="3"/>
        <v>0</v>
      </c>
      <c r="AK43" s="587">
        <f t="shared" si="4"/>
        <v>1</v>
      </c>
      <c r="AL43" s="581">
        <f t="shared" si="5"/>
        <v>1</v>
      </c>
      <c r="AM43" s="181">
        <f t="shared" si="6"/>
        <v>100</v>
      </c>
      <c r="AN43" s="66"/>
      <c r="AO43" s="66"/>
      <c r="AP43" s="66"/>
      <c r="AQ43" s="66"/>
      <c r="AR43" s="66"/>
      <c r="AS43" s="66"/>
      <c r="AT43" s="66"/>
      <c r="AU43" s="66"/>
      <c r="AV43" s="66"/>
    </row>
    <row r="44" spans="1:48" ht="45">
      <c r="A44" s="672"/>
      <c r="B44" s="99" t="s">
        <v>751</v>
      </c>
      <c r="C44" s="99" t="s">
        <v>606</v>
      </c>
      <c r="D44" s="66"/>
      <c r="E44" s="66"/>
      <c r="F44" s="66"/>
      <c r="G44" s="66"/>
      <c r="H44" s="66"/>
      <c r="I44" s="66"/>
      <c r="J44" s="66"/>
      <c r="K44" s="66"/>
      <c r="L44" s="215">
        <f t="shared" si="0"/>
        <v>0</v>
      </c>
      <c r="M44" s="66"/>
      <c r="N44" s="66"/>
      <c r="O44" s="664"/>
      <c r="P44" s="66"/>
      <c r="Q44" s="66"/>
      <c r="R44" s="666"/>
      <c r="S44" s="66"/>
      <c r="T44" s="66"/>
      <c r="U44" s="667"/>
      <c r="V44" s="112"/>
      <c r="W44" s="112"/>
      <c r="X44" s="668"/>
      <c r="Y44" s="66"/>
      <c r="Z44" s="66"/>
      <c r="AA44" s="668"/>
      <c r="AB44" s="66"/>
      <c r="AC44" s="66"/>
      <c r="AD44" s="669"/>
      <c r="AE44" s="66">
        <v>5</v>
      </c>
      <c r="AF44" s="66">
        <v>5</v>
      </c>
      <c r="AG44" s="585">
        <f t="shared" si="2"/>
        <v>100</v>
      </c>
      <c r="AH44" s="66"/>
      <c r="AI44" s="66"/>
      <c r="AJ44" s="585">
        <f t="shared" si="3"/>
        <v>0</v>
      </c>
      <c r="AK44" s="587">
        <f t="shared" si="4"/>
        <v>5</v>
      </c>
      <c r="AL44" s="581">
        <f t="shared" si="5"/>
        <v>5</v>
      </c>
      <c r="AM44" s="181">
        <f t="shared" si="6"/>
        <v>100</v>
      </c>
      <c r="AN44" s="66"/>
      <c r="AO44" s="66"/>
      <c r="AP44" s="66"/>
      <c r="AQ44" s="66"/>
      <c r="AR44" s="66"/>
      <c r="AS44" s="66"/>
      <c r="AT44" s="66"/>
      <c r="AU44" s="66"/>
      <c r="AV44" s="66"/>
    </row>
    <row r="45" spans="1:48" ht="33.75">
      <c r="A45" s="672"/>
      <c r="B45" s="99" t="s">
        <v>752</v>
      </c>
      <c r="C45" s="99" t="s">
        <v>753</v>
      </c>
      <c r="D45" s="66"/>
      <c r="E45" s="66"/>
      <c r="F45" s="66"/>
      <c r="G45" s="66"/>
      <c r="H45" s="66"/>
      <c r="I45" s="66"/>
      <c r="J45" s="66"/>
      <c r="K45" s="66"/>
      <c r="L45" s="215">
        <f t="shared" si="0"/>
        <v>0</v>
      </c>
      <c r="M45" s="66"/>
      <c r="N45" s="66"/>
      <c r="O45" s="664"/>
      <c r="P45" s="66"/>
      <c r="Q45" s="66"/>
      <c r="R45" s="666"/>
      <c r="S45" s="66"/>
      <c r="T45" s="66"/>
      <c r="U45" s="667"/>
      <c r="V45" s="112"/>
      <c r="W45" s="112"/>
      <c r="X45" s="668"/>
      <c r="Y45" s="66"/>
      <c r="Z45" s="66"/>
      <c r="AA45" s="668"/>
      <c r="AB45" s="66"/>
      <c r="AC45" s="66"/>
      <c r="AD45" s="669"/>
      <c r="AE45" s="66">
        <v>3</v>
      </c>
      <c r="AF45" s="66">
        <v>3</v>
      </c>
      <c r="AG45" s="585">
        <f t="shared" si="2"/>
        <v>100</v>
      </c>
      <c r="AH45" s="66"/>
      <c r="AI45" s="66"/>
      <c r="AJ45" s="585">
        <f t="shared" si="3"/>
        <v>0</v>
      </c>
      <c r="AK45" s="587">
        <f t="shared" si="4"/>
        <v>3</v>
      </c>
      <c r="AL45" s="581">
        <f t="shared" si="5"/>
        <v>3</v>
      </c>
      <c r="AM45" s="181">
        <f t="shared" si="6"/>
        <v>100</v>
      </c>
      <c r="AN45" s="66"/>
      <c r="AO45" s="66"/>
      <c r="AP45" s="66"/>
      <c r="AQ45" s="66"/>
      <c r="AR45" s="66"/>
      <c r="AS45" s="66"/>
      <c r="AT45" s="66"/>
      <c r="AU45" s="66"/>
      <c r="AV45" s="66"/>
    </row>
  </sheetData>
  <mergeCells count="45">
    <mergeCell ref="BX5:CF5"/>
    <mergeCell ref="CG5:CO5"/>
    <mergeCell ref="BO6:BQ6"/>
    <mergeCell ref="BR6:BT6"/>
    <mergeCell ref="BU6:BW6"/>
    <mergeCell ref="CM6:CO6"/>
    <mergeCell ref="BX6:BZ6"/>
    <mergeCell ref="CA6:CC6"/>
    <mergeCell ref="CD6:CF6"/>
    <mergeCell ref="CG6:CI6"/>
    <mergeCell ref="CJ6:CL6"/>
    <mergeCell ref="BO5:BW5"/>
    <mergeCell ref="D1:BA1"/>
    <mergeCell ref="D3:BB3"/>
    <mergeCell ref="AW5:AY5"/>
    <mergeCell ref="AZ5:BB5"/>
    <mergeCell ref="BC5:BE5"/>
    <mergeCell ref="BF5:BH5"/>
    <mergeCell ref="BI5:BK5"/>
    <mergeCell ref="BL5:BN5"/>
    <mergeCell ref="A5:A7"/>
    <mergeCell ref="B5:B7"/>
    <mergeCell ref="C5:C7"/>
    <mergeCell ref="D6:L6"/>
    <mergeCell ref="D7:D8"/>
    <mergeCell ref="E7:E8"/>
    <mergeCell ref="G7:G8"/>
    <mergeCell ref="F7:F8"/>
    <mergeCell ref="I7:I8"/>
    <mergeCell ref="H7:H8"/>
    <mergeCell ref="M6:AM6"/>
    <mergeCell ref="AK7:AM7"/>
    <mergeCell ref="M7:O7"/>
    <mergeCell ref="P7:R7"/>
    <mergeCell ref="S7:U7"/>
    <mergeCell ref="V7:X7"/>
    <mergeCell ref="Y7:AA7"/>
    <mergeCell ref="AN6:AV6"/>
    <mergeCell ref="AV7:AV8"/>
    <mergeCell ref="L7:L8"/>
    <mergeCell ref="K7:K8"/>
    <mergeCell ref="J7:J8"/>
    <mergeCell ref="AE7:AG7"/>
    <mergeCell ref="AH7:AJ7"/>
    <mergeCell ref="AB7:AD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tabColor theme="7" tint="0.39997558519241921"/>
  </sheetPr>
  <dimension ref="A1:CF10"/>
  <sheetViews>
    <sheetView tabSelected="1" workbookViewId="0">
      <pane xSplit="3" topLeftCell="D1" activePane="topRight" state="frozen"/>
      <selection activeCell="A4" sqref="A4"/>
      <selection pane="topRight" activeCell="P24" sqref="P24"/>
    </sheetView>
  </sheetViews>
  <sheetFormatPr baseColWidth="10" defaultRowHeight="15"/>
  <cols>
    <col min="1" max="1" width="42.5703125" style="93" customWidth="1"/>
    <col min="2" max="2" width="29.5703125" style="93" customWidth="1"/>
    <col min="3" max="3" width="7.85546875" style="93" customWidth="1"/>
    <col min="4" max="39" width="7.140625" style="65" customWidth="1"/>
  </cols>
  <sheetData>
    <row r="1" spans="1:84" ht="15.75">
      <c r="D1" s="867" t="s">
        <v>715</v>
      </c>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192"/>
    </row>
    <row r="2" spans="1:84" ht="5.25" customHeight="1">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192"/>
      <c r="BO2" s="192"/>
      <c r="BP2" s="192"/>
      <c r="BQ2" s="192"/>
      <c r="BR2" s="192"/>
      <c r="BS2" s="192"/>
    </row>
    <row r="3" spans="1:84" ht="16.5" customHeight="1">
      <c r="D3" s="872" t="s">
        <v>738</v>
      </c>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row>
    <row r="4" spans="1:84" ht="6" customHeight="1" thickBot="1">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row>
    <row r="5" spans="1:84" ht="15.75" thickBot="1">
      <c r="A5" s="879" t="s">
        <v>16</v>
      </c>
      <c r="B5" s="882" t="s">
        <v>17</v>
      </c>
      <c r="C5" s="885" t="s">
        <v>18</v>
      </c>
      <c r="D5" s="109"/>
      <c r="E5" s="109"/>
      <c r="F5" s="109"/>
      <c r="G5" s="109"/>
      <c r="H5" s="109"/>
      <c r="I5" s="109"/>
      <c r="J5" s="109"/>
      <c r="K5" s="109"/>
      <c r="L5" s="109"/>
      <c r="M5" s="131" t="s">
        <v>19</v>
      </c>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3"/>
      <c r="AN5" s="709" t="s">
        <v>320</v>
      </c>
      <c r="AO5" s="710"/>
      <c r="AP5" s="710"/>
      <c r="AQ5" s="710" t="s">
        <v>20</v>
      </c>
      <c r="AR5" s="710"/>
      <c r="AS5" s="710"/>
      <c r="AT5" s="710">
        <v>2011</v>
      </c>
      <c r="AU5" s="710"/>
      <c r="AV5" s="710"/>
      <c r="AW5" s="710">
        <v>2012</v>
      </c>
      <c r="AX5" s="710"/>
      <c r="AY5" s="710"/>
      <c r="AZ5" s="710">
        <v>2013</v>
      </c>
      <c r="BA5" s="710">
        <v>2013</v>
      </c>
      <c r="BB5" s="710"/>
      <c r="BC5" s="710">
        <v>2014</v>
      </c>
      <c r="BD5" s="710"/>
      <c r="BE5" s="710"/>
      <c r="BF5" s="710">
        <v>2015</v>
      </c>
      <c r="BG5" s="710"/>
      <c r="BH5" s="710"/>
      <c r="BI5" s="710"/>
      <c r="BJ5" s="710"/>
      <c r="BK5" s="710"/>
      <c r="BL5" s="710"/>
      <c r="BM5" s="710"/>
      <c r="BN5" s="710"/>
      <c r="BO5" s="710">
        <v>2016</v>
      </c>
      <c r="BP5" s="710"/>
      <c r="BQ5" s="710"/>
      <c r="BR5" s="710"/>
      <c r="BS5" s="710"/>
      <c r="BT5" s="710"/>
      <c r="BU5" s="710"/>
      <c r="BV5" s="710"/>
      <c r="BW5" s="710"/>
      <c r="BX5" s="710">
        <v>2017</v>
      </c>
      <c r="BY5" s="710"/>
      <c r="BZ5" s="710"/>
      <c r="CA5" s="710"/>
      <c r="CB5" s="710"/>
      <c r="CC5" s="710"/>
      <c r="CD5" s="710"/>
      <c r="CE5" s="710"/>
      <c r="CF5" s="711"/>
    </row>
    <row r="6" spans="1:84" ht="15" customHeight="1">
      <c r="A6" s="880"/>
      <c r="B6" s="883"/>
      <c r="C6" s="890"/>
      <c r="D6" s="860">
        <v>2011</v>
      </c>
      <c r="E6" s="861"/>
      <c r="F6" s="861"/>
      <c r="G6" s="861"/>
      <c r="H6" s="861"/>
      <c r="I6" s="861"/>
      <c r="J6" s="861"/>
      <c r="K6" s="861"/>
      <c r="L6" s="862"/>
      <c r="M6" s="860">
        <v>2012</v>
      </c>
      <c r="N6" s="861"/>
      <c r="O6" s="861"/>
      <c r="P6" s="861"/>
      <c r="Q6" s="861"/>
      <c r="R6" s="861"/>
      <c r="S6" s="861"/>
      <c r="T6" s="861"/>
      <c r="U6" s="862"/>
      <c r="V6" s="860">
        <v>2013</v>
      </c>
      <c r="W6" s="861"/>
      <c r="X6" s="861"/>
      <c r="Y6" s="861"/>
      <c r="Z6" s="861"/>
      <c r="AA6" s="861"/>
      <c r="AB6" s="861"/>
      <c r="AC6" s="861"/>
      <c r="AD6" s="862"/>
      <c r="AE6" s="860">
        <v>2014</v>
      </c>
      <c r="AF6" s="861"/>
      <c r="AG6" s="861"/>
      <c r="AH6" s="861"/>
      <c r="AI6" s="861"/>
      <c r="AJ6" s="861"/>
      <c r="AK6" s="861"/>
      <c r="AL6" s="861"/>
      <c r="AM6" s="862"/>
      <c r="AN6" s="203">
        <v>2015</v>
      </c>
      <c r="AO6" s="129">
        <v>2016</v>
      </c>
      <c r="AP6" s="129">
        <v>2017</v>
      </c>
      <c r="AQ6" s="129">
        <v>2015</v>
      </c>
      <c r="AR6" s="129">
        <v>2016</v>
      </c>
      <c r="AS6" s="129">
        <v>2017</v>
      </c>
      <c r="AT6" s="129" t="s">
        <v>171</v>
      </c>
      <c r="AU6" s="129" t="s">
        <v>174</v>
      </c>
      <c r="AV6" s="129" t="s">
        <v>173</v>
      </c>
      <c r="AW6" s="129" t="s">
        <v>171</v>
      </c>
      <c r="AX6" s="129" t="s">
        <v>174</v>
      </c>
      <c r="AY6" s="129" t="s">
        <v>173</v>
      </c>
      <c r="AZ6" s="129" t="s">
        <v>171</v>
      </c>
      <c r="BA6" s="129" t="s">
        <v>174</v>
      </c>
      <c r="BB6" s="129" t="s">
        <v>173</v>
      </c>
      <c r="BC6" s="129" t="s">
        <v>171</v>
      </c>
      <c r="BD6" s="129" t="s">
        <v>174</v>
      </c>
      <c r="BE6" s="129" t="s">
        <v>173</v>
      </c>
      <c r="BF6" s="713" t="s">
        <v>171</v>
      </c>
      <c r="BG6" s="713"/>
      <c r="BH6" s="713"/>
      <c r="BI6" s="713" t="s">
        <v>172</v>
      </c>
      <c r="BJ6" s="713"/>
      <c r="BK6" s="713"/>
      <c r="BL6" s="713" t="s">
        <v>173</v>
      </c>
      <c r="BM6" s="713"/>
      <c r="BN6" s="713"/>
      <c r="BO6" s="713" t="s">
        <v>171</v>
      </c>
      <c r="BP6" s="713"/>
      <c r="BQ6" s="713"/>
      <c r="BR6" s="713" t="s">
        <v>174</v>
      </c>
      <c r="BS6" s="713"/>
      <c r="BT6" s="713"/>
      <c r="BU6" s="713" t="s">
        <v>172</v>
      </c>
      <c r="BV6" s="713"/>
      <c r="BW6" s="713"/>
      <c r="BX6" s="713" t="s">
        <v>171</v>
      </c>
      <c r="BY6" s="713"/>
      <c r="BZ6" s="713"/>
      <c r="CA6" s="713" t="s">
        <v>174</v>
      </c>
      <c r="CB6" s="713"/>
      <c r="CC6" s="713"/>
      <c r="CD6" s="713" t="s">
        <v>172</v>
      </c>
      <c r="CE6" s="713"/>
      <c r="CF6" s="716"/>
    </row>
    <row r="7" spans="1:84" ht="18.75" thickBot="1">
      <c r="A7" s="888"/>
      <c r="B7" s="889"/>
      <c r="C7" s="891"/>
      <c r="D7" s="178" t="s">
        <v>690</v>
      </c>
      <c r="E7" s="168" t="s">
        <v>691</v>
      </c>
      <c r="F7" s="168" t="s">
        <v>692</v>
      </c>
      <c r="G7" s="168" t="s">
        <v>693</v>
      </c>
      <c r="H7" s="168" t="s">
        <v>694</v>
      </c>
      <c r="I7" s="168" t="s">
        <v>695</v>
      </c>
      <c r="J7" s="168" t="s">
        <v>696</v>
      </c>
      <c r="K7" s="168" t="s">
        <v>697</v>
      </c>
      <c r="L7" s="179" t="s">
        <v>698</v>
      </c>
      <c r="M7" s="187" t="s">
        <v>690</v>
      </c>
      <c r="N7" s="175" t="s">
        <v>691</v>
      </c>
      <c r="O7" s="168" t="s">
        <v>692</v>
      </c>
      <c r="P7" s="168" t="s">
        <v>693</v>
      </c>
      <c r="Q7" s="168" t="s">
        <v>694</v>
      </c>
      <c r="R7" s="168" t="s">
        <v>695</v>
      </c>
      <c r="S7" s="168" t="s">
        <v>696</v>
      </c>
      <c r="T7" s="168" t="s">
        <v>697</v>
      </c>
      <c r="U7" s="179" t="s">
        <v>698</v>
      </c>
      <c r="V7" s="187" t="s">
        <v>690</v>
      </c>
      <c r="W7" s="175" t="s">
        <v>691</v>
      </c>
      <c r="X7" s="168" t="s">
        <v>692</v>
      </c>
      <c r="Y7" s="168" t="s">
        <v>693</v>
      </c>
      <c r="Z7" s="168" t="s">
        <v>694</v>
      </c>
      <c r="AA7" s="168" t="s">
        <v>695</v>
      </c>
      <c r="AB7" s="168" t="s">
        <v>696</v>
      </c>
      <c r="AC7" s="168" t="s">
        <v>697</v>
      </c>
      <c r="AD7" s="179" t="s">
        <v>698</v>
      </c>
      <c r="AE7" s="187" t="s">
        <v>690</v>
      </c>
      <c r="AF7" s="175" t="s">
        <v>691</v>
      </c>
      <c r="AG7" s="168" t="s">
        <v>692</v>
      </c>
      <c r="AH7" s="168" t="s">
        <v>693</v>
      </c>
      <c r="AI7" s="168" t="s">
        <v>694</v>
      </c>
      <c r="AJ7" s="168" t="s">
        <v>695</v>
      </c>
      <c r="AK7" s="168" t="s">
        <v>696</v>
      </c>
      <c r="AL7" s="168" t="s">
        <v>697</v>
      </c>
      <c r="AM7" s="179" t="s">
        <v>698</v>
      </c>
      <c r="AN7" s="204"/>
      <c r="AO7" s="76"/>
      <c r="AP7" s="76"/>
      <c r="AQ7" s="76"/>
      <c r="AR7" s="76"/>
      <c r="AS7" s="76"/>
      <c r="AT7" s="76"/>
      <c r="AU7" s="76" t="s">
        <v>172</v>
      </c>
      <c r="AV7" s="76"/>
      <c r="AW7" s="76"/>
      <c r="AX7" s="76" t="s">
        <v>172</v>
      </c>
      <c r="AY7" s="76"/>
      <c r="AZ7" s="76"/>
      <c r="BA7" s="76" t="s">
        <v>172</v>
      </c>
      <c r="BB7" s="76"/>
      <c r="BC7" s="76"/>
      <c r="BD7" s="76" t="s">
        <v>172</v>
      </c>
      <c r="BE7" s="76"/>
      <c r="BF7" s="76" t="s">
        <v>321</v>
      </c>
      <c r="BG7" s="76" t="s">
        <v>321</v>
      </c>
      <c r="BH7" s="76" t="s">
        <v>321</v>
      </c>
      <c r="BI7" s="76" t="s">
        <v>321</v>
      </c>
      <c r="BJ7" s="76" t="s">
        <v>321</v>
      </c>
      <c r="BK7" s="76" t="s">
        <v>321</v>
      </c>
      <c r="BL7" s="76" t="s">
        <v>321</v>
      </c>
      <c r="BM7" s="76" t="s">
        <v>321</v>
      </c>
      <c r="BN7" s="76" t="s">
        <v>321</v>
      </c>
      <c r="BO7" s="76" t="s">
        <v>321</v>
      </c>
      <c r="BP7" s="76" t="s">
        <v>321</v>
      </c>
      <c r="BQ7" s="76" t="s">
        <v>321</v>
      </c>
      <c r="BR7" s="76" t="s">
        <v>321</v>
      </c>
      <c r="BS7" s="76" t="s">
        <v>321</v>
      </c>
      <c r="BT7" s="76" t="s">
        <v>321</v>
      </c>
      <c r="BU7" s="76" t="s">
        <v>321</v>
      </c>
      <c r="BV7" s="76" t="s">
        <v>321</v>
      </c>
      <c r="BW7" s="76" t="s">
        <v>321</v>
      </c>
      <c r="BX7" s="76" t="s">
        <v>322</v>
      </c>
      <c r="BY7" s="76" t="s">
        <v>322</v>
      </c>
      <c r="BZ7" s="76" t="s">
        <v>322</v>
      </c>
      <c r="CA7" s="76" t="s">
        <v>322</v>
      </c>
      <c r="CB7" s="76" t="s">
        <v>322</v>
      </c>
      <c r="CC7" s="76" t="s">
        <v>322</v>
      </c>
      <c r="CD7" s="76" t="s">
        <v>322</v>
      </c>
      <c r="CE7" s="76" t="s">
        <v>322</v>
      </c>
      <c r="CF7" s="77" t="s">
        <v>322</v>
      </c>
    </row>
    <row r="8" spans="1:84" s="20" customFormat="1" ht="39.75" customHeight="1">
      <c r="A8" s="221" t="s">
        <v>731</v>
      </c>
      <c r="B8" s="199" t="s">
        <v>730</v>
      </c>
      <c r="C8" s="222"/>
      <c r="D8" s="220"/>
      <c r="E8" s="177"/>
      <c r="F8" s="176"/>
      <c r="G8" s="176"/>
      <c r="H8" s="176"/>
      <c r="I8" s="176"/>
      <c r="J8" s="176"/>
      <c r="K8" s="176"/>
      <c r="L8" s="181">
        <f>SUM(D8:K8)</f>
        <v>0</v>
      </c>
      <c r="M8" s="180"/>
      <c r="N8" s="117"/>
      <c r="O8" s="113"/>
      <c r="P8" s="113"/>
      <c r="Q8" s="113"/>
      <c r="R8" s="113"/>
      <c r="S8" s="113"/>
      <c r="T8" s="113"/>
      <c r="U8" s="188">
        <f>SUM(M8:T8)</f>
        <v>0</v>
      </c>
      <c r="V8" s="169"/>
      <c r="W8" s="117"/>
      <c r="X8" s="113"/>
      <c r="Y8" s="113"/>
      <c r="Z8" s="113"/>
      <c r="AA8" s="113"/>
      <c r="AB8" s="113"/>
      <c r="AC8" s="113"/>
      <c r="AD8" s="188">
        <f>SUM(V8:AC8)</f>
        <v>0</v>
      </c>
      <c r="AE8" s="169"/>
      <c r="AF8" s="117">
        <v>400</v>
      </c>
      <c r="AG8" s="117">
        <v>1320</v>
      </c>
      <c r="AH8" s="117">
        <v>24</v>
      </c>
      <c r="AI8" s="117"/>
      <c r="AJ8" s="117"/>
      <c r="AK8" s="117"/>
      <c r="AL8" s="117">
        <v>1500</v>
      </c>
      <c r="AM8" s="188">
        <f>SUM(AE8:AL8)</f>
        <v>3244</v>
      </c>
    </row>
    <row r="9" spans="1:84" ht="51.75" customHeight="1">
      <c r="A9" s="221" t="s">
        <v>731</v>
      </c>
      <c r="B9" s="199" t="s">
        <v>732</v>
      </c>
      <c r="C9" s="223"/>
      <c r="D9" s="180"/>
      <c r="E9" s="177"/>
      <c r="F9" s="177"/>
      <c r="G9" s="177"/>
      <c r="H9" s="177"/>
      <c r="I9" s="176"/>
      <c r="J9" s="177"/>
      <c r="K9" s="177"/>
      <c r="L9" s="181">
        <f t="shared" ref="L9:L10" si="0">SUM(D9:K9)</f>
        <v>0</v>
      </c>
      <c r="M9" s="169"/>
      <c r="N9" s="117"/>
      <c r="O9" s="117"/>
      <c r="P9" s="117"/>
      <c r="Q9" s="117"/>
      <c r="R9" s="117"/>
      <c r="S9" s="117"/>
      <c r="T9" s="117"/>
      <c r="U9" s="188">
        <f t="shared" ref="U9:U10" si="1">SUM(M9:T9)</f>
        <v>0</v>
      </c>
      <c r="V9" s="169"/>
      <c r="W9" s="117"/>
      <c r="X9" s="117"/>
      <c r="Y9" s="117"/>
      <c r="Z9" s="117"/>
      <c r="AA9" s="117"/>
      <c r="AB9" s="117"/>
      <c r="AC9" s="117"/>
      <c r="AD9" s="188">
        <f t="shared" ref="AD9:AD10" si="2">SUM(V9:AC9)</f>
        <v>0</v>
      </c>
      <c r="AE9" s="169"/>
      <c r="AF9" s="117"/>
      <c r="AG9" s="117">
        <v>2</v>
      </c>
      <c r="AH9" s="117"/>
      <c r="AI9" s="113"/>
      <c r="AJ9" s="113"/>
      <c r="AK9" s="113">
        <v>10</v>
      </c>
      <c r="AL9" s="113">
        <v>171</v>
      </c>
      <c r="AM9" s="188">
        <f t="shared" ref="AM9:AM10" si="3">SUM(AE9:AL9)</f>
        <v>183</v>
      </c>
    </row>
    <row r="10" spans="1:84" ht="51.75" customHeight="1" thickBot="1">
      <c r="A10" s="224" t="s">
        <v>733</v>
      </c>
      <c r="B10" s="225" t="s">
        <v>734</v>
      </c>
      <c r="C10" s="226"/>
      <c r="D10" s="183"/>
      <c r="E10" s="184"/>
      <c r="F10" s="185"/>
      <c r="G10" s="185"/>
      <c r="H10" s="185"/>
      <c r="I10" s="184"/>
      <c r="J10" s="184"/>
      <c r="K10" s="184"/>
      <c r="L10" s="186">
        <f t="shared" si="0"/>
        <v>0</v>
      </c>
      <c r="M10" s="172"/>
      <c r="N10" s="166"/>
      <c r="O10" s="118"/>
      <c r="P10" s="118"/>
      <c r="Q10" s="118"/>
      <c r="R10" s="166"/>
      <c r="S10" s="166"/>
      <c r="T10" s="166"/>
      <c r="U10" s="189">
        <f t="shared" si="1"/>
        <v>0</v>
      </c>
      <c r="V10" s="172"/>
      <c r="W10" s="166"/>
      <c r="X10" s="118"/>
      <c r="Y10" s="118"/>
      <c r="Z10" s="166"/>
      <c r="AA10" s="166"/>
      <c r="AB10" s="166"/>
      <c r="AC10" s="166"/>
      <c r="AD10" s="189">
        <f t="shared" si="2"/>
        <v>0</v>
      </c>
      <c r="AE10" s="172"/>
      <c r="AF10" s="166"/>
      <c r="AG10" s="118"/>
      <c r="AH10" s="118">
        <v>10</v>
      </c>
      <c r="AI10" s="166">
        <v>42</v>
      </c>
      <c r="AJ10" s="166"/>
      <c r="AK10" s="166"/>
      <c r="AL10" s="166"/>
      <c r="AM10" s="189">
        <f t="shared" si="3"/>
        <v>52</v>
      </c>
    </row>
  </sheetData>
  <mergeCells count="27">
    <mergeCell ref="BX5:CF5"/>
    <mergeCell ref="A5:A7"/>
    <mergeCell ref="B5:B7"/>
    <mergeCell ref="C5:C7"/>
    <mergeCell ref="AN5:AP5"/>
    <mergeCell ref="AQ5:AS5"/>
    <mergeCell ref="AT5:AV5"/>
    <mergeCell ref="D6:L6"/>
    <mergeCell ref="M6:U6"/>
    <mergeCell ref="V6:AD6"/>
    <mergeCell ref="AE6:AM6"/>
    <mergeCell ref="BX6:BZ6"/>
    <mergeCell ref="CA6:CC6"/>
    <mergeCell ref="CD6:CF6"/>
    <mergeCell ref="BO6:BQ6"/>
    <mergeCell ref="BR6:BT6"/>
    <mergeCell ref="D1:AD1"/>
    <mergeCell ref="D3:AD3"/>
    <mergeCell ref="BF6:BH6"/>
    <mergeCell ref="BI6:BK6"/>
    <mergeCell ref="BL6:BN6"/>
    <mergeCell ref="BU6:BW6"/>
    <mergeCell ref="AW5:AY5"/>
    <mergeCell ref="AZ5:BB5"/>
    <mergeCell ref="BC5:BE5"/>
    <mergeCell ref="BF5:BN5"/>
    <mergeCell ref="BO5:BW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C3:AI234"/>
  <sheetViews>
    <sheetView topLeftCell="A101" workbookViewId="0">
      <selection activeCell="K10" sqref="K10:K234"/>
    </sheetView>
  </sheetViews>
  <sheetFormatPr baseColWidth="10" defaultRowHeight="15"/>
  <cols>
    <col min="3" max="3" width="48.5703125" customWidth="1"/>
    <col min="4" max="4" width="21.85546875" customWidth="1"/>
    <col min="5" max="14" width="8.7109375" customWidth="1"/>
    <col min="266" max="266" width="48.5703125" customWidth="1"/>
    <col min="267" max="267" width="21.85546875" customWidth="1"/>
    <col min="522" max="522" width="48.5703125" customWidth="1"/>
    <col min="523" max="523" width="21.85546875" customWidth="1"/>
    <col min="778" max="778" width="48.5703125" customWidth="1"/>
    <col min="779" max="779" width="21.85546875" customWidth="1"/>
    <col min="1034" max="1034" width="48.5703125" customWidth="1"/>
    <col min="1035" max="1035" width="21.85546875" customWidth="1"/>
    <col min="1290" max="1290" width="48.5703125" customWidth="1"/>
    <col min="1291" max="1291" width="21.85546875" customWidth="1"/>
    <col min="1546" max="1546" width="48.5703125" customWidth="1"/>
    <col min="1547" max="1547" width="21.85546875" customWidth="1"/>
    <col min="1802" max="1802" width="48.5703125" customWidth="1"/>
    <col min="1803" max="1803" width="21.85546875" customWidth="1"/>
    <col min="2058" max="2058" width="48.5703125" customWidth="1"/>
    <col min="2059" max="2059" width="21.85546875" customWidth="1"/>
    <col min="2314" max="2314" width="48.5703125" customWidth="1"/>
    <col min="2315" max="2315" width="21.85546875" customWidth="1"/>
    <col min="2570" max="2570" width="48.5703125" customWidth="1"/>
    <col min="2571" max="2571" width="21.85546875" customWidth="1"/>
    <col min="2826" max="2826" width="48.5703125" customWidth="1"/>
    <col min="2827" max="2827" width="21.85546875" customWidth="1"/>
    <col min="3082" max="3082" width="48.5703125" customWidth="1"/>
    <col min="3083" max="3083" width="21.85546875" customWidth="1"/>
    <col min="3338" max="3338" width="48.5703125" customWidth="1"/>
    <col min="3339" max="3339" width="21.85546875" customWidth="1"/>
    <col min="3594" max="3594" width="48.5703125" customWidth="1"/>
    <col min="3595" max="3595" width="21.85546875" customWidth="1"/>
    <col min="3850" max="3850" width="48.5703125" customWidth="1"/>
    <col min="3851" max="3851" width="21.85546875" customWidth="1"/>
    <col min="4106" max="4106" width="48.5703125" customWidth="1"/>
    <col min="4107" max="4107" width="21.85546875" customWidth="1"/>
    <col min="4362" max="4362" width="48.5703125" customWidth="1"/>
    <col min="4363" max="4363" width="21.85546875" customWidth="1"/>
    <col min="4618" max="4618" width="48.5703125" customWidth="1"/>
    <col min="4619" max="4619" width="21.85546875" customWidth="1"/>
    <col min="4874" max="4874" width="48.5703125" customWidth="1"/>
    <col min="4875" max="4875" width="21.85546875" customWidth="1"/>
    <col min="5130" max="5130" width="48.5703125" customWidth="1"/>
    <col min="5131" max="5131" width="21.85546875" customWidth="1"/>
    <col min="5386" max="5386" width="48.5703125" customWidth="1"/>
    <col min="5387" max="5387" width="21.85546875" customWidth="1"/>
    <col min="5642" max="5642" width="48.5703125" customWidth="1"/>
    <col min="5643" max="5643" width="21.85546875" customWidth="1"/>
    <col min="5898" max="5898" width="48.5703125" customWidth="1"/>
    <col min="5899" max="5899" width="21.85546875" customWidth="1"/>
    <col min="6154" max="6154" width="48.5703125" customWidth="1"/>
    <col min="6155" max="6155" width="21.85546875" customWidth="1"/>
    <col min="6410" max="6410" width="48.5703125" customWidth="1"/>
    <col min="6411" max="6411" width="21.85546875" customWidth="1"/>
    <col min="6666" max="6666" width="48.5703125" customWidth="1"/>
    <col min="6667" max="6667" width="21.85546875" customWidth="1"/>
    <col min="6922" max="6922" width="48.5703125" customWidth="1"/>
    <col min="6923" max="6923" width="21.85546875" customWidth="1"/>
    <col min="7178" max="7178" width="48.5703125" customWidth="1"/>
    <col min="7179" max="7179" width="21.85546875" customWidth="1"/>
    <col min="7434" max="7434" width="48.5703125" customWidth="1"/>
    <col min="7435" max="7435" width="21.85546875" customWidth="1"/>
    <col min="7690" max="7690" width="48.5703125" customWidth="1"/>
    <col min="7691" max="7691" width="21.85546875" customWidth="1"/>
    <col min="7946" max="7946" width="48.5703125" customWidth="1"/>
    <col min="7947" max="7947" width="21.85546875" customWidth="1"/>
    <col min="8202" max="8202" width="48.5703125" customWidth="1"/>
    <col min="8203" max="8203" width="21.85546875" customWidth="1"/>
    <col min="8458" max="8458" width="48.5703125" customWidth="1"/>
    <col min="8459" max="8459" width="21.85546875" customWidth="1"/>
    <col min="8714" max="8714" width="48.5703125" customWidth="1"/>
    <col min="8715" max="8715" width="21.85546875" customWidth="1"/>
    <col min="8970" max="8970" width="48.5703125" customWidth="1"/>
    <col min="8971" max="8971" width="21.85546875" customWidth="1"/>
    <col min="9226" max="9226" width="48.5703125" customWidth="1"/>
    <col min="9227" max="9227" width="21.85546875" customWidth="1"/>
    <col min="9482" max="9482" width="48.5703125" customWidth="1"/>
    <col min="9483" max="9483" width="21.85546875" customWidth="1"/>
    <col min="9738" max="9738" width="48.5703125" customWidth="1"/>
    <col min="9739" max="9739" width="21.85546875" customWidth="1"/>
    <col min="9994" max="9994" width="48.5703125" customWidth="1"/>
    <col min="9995" max="9995" width="21.85546875" customWidth="1"/>
    <col min="10250" max="10250" width="48.5703125" customWidth="1"/>
    <col min="10251" max="10251" width="21.85546875" customWidth="1"/>
    <col min="10506" max="10506" width="48.5703125" customWidth="1"/>
    <col min="10507" max="10507" width="21.85546875" customWidth="1"/>
    <col min="10762" max="10762" width="48.5703125" customWidth="1"/>
    <col min="10763" max="10763" width="21.85546875" customWidth="1"/>
    <col min="11018" max="11018" width="48.5703125" customWidth="1"/>
    <col min="11019" max="11019" width="21.85546875" customWidth="1"/>
    <col min="11274" max="11274" width="48.5703125" customWidth="1"/>
    <col min="11275" max="11275" width="21.85546875" customWidth="1"/>
    <col min="11530" max="11530" width="48.5703125" customWidth="1"/>
    <col min="11531" max="11531" width="21.85546875" customWidth="1"/>
    <col min="11786" max="11786" width="48.5703125" customWidth="1"/>
    <col min="11787" max="11787" width="21.85546875" customWidth="1"/>
    <col min="12042" max="12042" width="48.5703125" customWidth="1"/>
    <col min="12043" max="12043" width="21.85546875" customWidth="1"/>
    <col min="12298" max="12298" width="48.5703125" customWidth="1"/>
    <col min="12299" max="12299" width="21.85546875" customWidth="1"/>
    <col min="12554" max="12554" width="48.5703125" customWidth="1"/>
    <col min="12555" max="12555" width="21.85546875" customWidth="1"/>
    <col min="12810" max="12810" width="48.5703125" customWidth="1"/>
    <col min="12811" max="12811" width="21.85546875" customWidth="1"/>
    <col min="13066" max="13066" width="48.5703125" customWidth="1"/>
    <col min="13067" max="13067" width="21.85546875" customWidth="1"/>
    <col min="13322" max="13322" width="48.5703125" customWidth="1"/>
    <col min="13323" max="13323" width="21.85546875" customWidth="1"/>
    <col min="13578" max="13578" width="48.5703125" customWidth="1"/>
    <col min="13579" max="13579" width="21.85546875" customWidth="1"/>
    <col min="13834" max="13834" width="48.5703125" customWidth="1"/>
    <col min="13835" max="13835" width="21.85546875" customWidth="1"/>
    <col min="14090" max="14090" width="48.5703125" customWidth="1"/>
    <col min="14091" max="14091" width="21.85546875" customWidth="1"/>
    <col min="14346" max="14346" width="48.5703125" customWidth="1"/>
    <col min="14347" max="14347" width="21.85546875" customWidth="1"/>
    <col min="14602" max="14602" width="48.5703125" customWidth="1"/>
    <col min="14603" max="14603" width="21.85546875" customWidth="1"/>
    <col min="14858" max="14858" width="48.5703125" customWidth="1"/>
    <col min="14859" max="14859" width="21.85546875" customWidth="1"/>
    <col min="15114" max="15114" width="48.5703125" customWidth="1"/>
    <col min="15115" max="15115" width="21.85546875" customWidth="1"/>
    <col min="15370" max="15370" width="48.5703125" customWidth="1"/>
    <col min="15371" max="15371" width="21.85546875" customWidth="1"/>
    <col min="15626" max="15626" width="48.5703125" customWidth="1"/>
    <col min="15627" max="15627" width="21.85546875" customWidth="1"/>
    <col min="15882" max="15882" width="48.5703125" customWidth="1"/>
    <col min="15883" max="15883" width="21.85546875" customWidth="1"/>
    <col min="16138" max="16138" width="48.5703125" customWidth="1"/>
    <col min="16139" max="16139" width="21.85546875" customWidth="1"/>
  </cols>
  <sheetData>
    <row r="3" spans="3:35" ht="15.75">
      <c r="C3" s="906" t="s">
        <v>161</v>
      </c>
      <c r="D3" s="906"/>
      <c r="E3" s="906"/>
      <c r="F3" s="906"/>
      <c r="G3" s="906"/>
      <c r="H3" s="906"/>
      <c r="I3" s="906"/>
      <c r="J3" s="906"/>
      <c r="K3" s="906"/>
      <c r="L3" s="906"/>
      <c r="M3" s="906"/>
      <c r="N3" s="906"/>
      <c r="O3" s="906"/>
      <c r="P3" s="906"/>
      <c r="Q3" s="906"/>
      <c r="R3" s="43"/>
      <c r="S3" s="43"/>
    </row>
    <row r="4" spans="3:35" ht="15.75">
      <c r="C4" s="906" t="s">
        <v>162</v>
      </c>
      <c r="D4" s="906"/>
      <c r="E4" s="906"/>
      <c r="F4" s="906"/>
      <c r="G4" s="906"/>
      <c r="H4" s="906"/>
      <c r="I4" s="906"/>
      <c r="J4" s="906"/>
      <c r="K4" s="906"/>
      <c r="L4" s="906"/>
      <c r="M4" s="906"/>
      <c r="N4" s="906"/>
      <c r="O4" s="906"/>
      <c r="P4" s="906"/>
      <c r="Q4" s="906"/>
      <c r="R4" s="43"/>
      <c r="S4" s="43"/>
    </row>
    <row r="5" spans="3:35" ht="16.5" thickBot="1">
      <c r="C5" s="906" t="s">
        <v>163</v>
      </c>
      <c r="D5" s="906"/>
      <c r="E5" s="906"/>
      <c r="F5" s="906"/>
      <c r="G5" s="906"/>
      <c r="H5" s="906"/>
      <c r="I5" s="906"/>
      <c r="J5" s="906"/>
      <c r="K5" s="906"/>
      <c r="L5" s="906"/>
      <c r="M5" s="906"/>
      <c r="N5" s="906"/>
      <c r="O5" s="906"/>
      <c r="P5" s="906"/>
      <c r="Q5" s="906"/>
      <c r="R5" s="43"/>
      <c r="S5" s="43"/>
    </row>
    <row r="6" spans="3:35" ht="16.5" thickBot="1">
      <c r="C6" s="43"/>
      <c r="D6" s="43"/>
      <c r="E6" s="907" t="s">
        <v>164</v>
      </c>
      <c r="F6" s="908"/>
      <c r="G6" s="908"/>
      <c r="H6" s="908"/>
      <c r="I6" s="908"/>
      <c r="J6" s="908"/>
      <c r="K6" s="908"/>
      <c r="L6" s="908"/>
      <c r="M6" s="908"/>
      <c r="N6" s="908"/>
      <c r="O6" s="908"/>
      <c r="P6" s="908"/>
      <c r="Q6" s="909"/>
      <c r="R6" s="895" t="s">
        <v>317</v>
      </c>
      <c r="S6" s="896"/>
      <c r="T6" s="896"/>
      <c r="U6" s="896"/>
      <c r="V6" s="896"/>
      <c r="W6" s="896"/>
      <c r="X6" s="896"/>
      <c r="Y6" s="896"/>
      <c r="Z6" s="896"/>
      <c r="AA6" s="896"/>
      <c r="AB6" s="896"/>
      <c r="AC6" s="896"/>
      <c r="AD6" s="896"/>
      <c r="AE6" s="896"/>
      <c r="AF6" s="896"/>
      <c r="AG6" s="896"/>
      <c r="AH6" s="896"/>
      <c r="AI6" s="897"/>
    </row>
    <row r="7" spans="3:35" ht="15.75" thickBot="1">
      <c r="C7" s="910" t="s">
        <v>165</v>
      </c>
      <c r="D7" s="913" t="s">
        <v>166</v>
      </c>
      <c r="E7" s="916" t="s">
        <v>167</v>
      </c>
      <c r="F7" s="917"/>
      <c r="G7" s="918"/>
      <c r="H7" s="123"/>
      <c r="I7" s="134"/>
      <c r="J7" s="134"/>
      <c r="K7" s="134"/>
      <c r="L7" s="123"/>
      <c r="M7" s="123"/>
      <c r="N7" s="123"/>
      <c r="O7" s="919" t="s">
        <v>168</v>
      </c>
      <c r="P7" s="917"/>
      <c r="Q7" s="918"/>
      <c r="R7" s="920" t="s">
        <v>169</v>
      </c>
      <c r="S7" s="921"/>
      <c r="T7" s="921"/>
      <c r="U7" s="921"/>
      <c r="V7" s="921"/>
      <c r="W7" s="921"/>
      <c r="X7" s="921"/>
      <c r="Y7" s="921"/>
      <c r="Z7" s="922"/>
      <c r="AA7" s="895" t="s">
        <v>170</v>
      </c>
      <c r="AB7" s="896"/>
      <c r="AC7" s="896"/>
      <c r="AD7" s="896"/>
      <c r="AE7" s="896"/>
      <c r="AF7" s="896"/>
      <c r="AG7" s="896"/>
      <c r="AH7" s="896"/>
      <c r="AI7" s="897"/>
    </row>
    <row r="8" spans="3:35" ht="15.75" thickBot="1">
      <c r="C8" s="911"/>
      <c r="D8" s="914"/>
      <c r="E8" s="923">
        <v>2011</v>
      </c>
      <c r="F8" s="924"/>
      <c r="G8" s="924"/>
      <c r="H8" s="924"/>
      <c r="I8" s="924"/>
      <c r="J8" s="924"/>
      <c r="K8" s="924"/>
      <c r="L8" s="925"/>
      <c r="M8" s="135"/>
      <c r="N8" s="135"/>
      <c r="O8" s="135">
        <v>2015</v>
      </c>
      <c r="P8" s="898">
        <v>2016</v>
      </c>
      <c r="Q8" s="898">
        <v>2017</v>
      </c>
      <c r="R8" s="900">
        <v>2012</v>
      </c>
      <c r="S8" s="901"/>
      <c r="T8" s="902"/>
      <c r="U8" s="903">
        <v>2013</v>
      </c>
      <c r="V8" s="904"/>
      <c r="W8" s="905"/>
      <c r="X8" s="900">
        <v>2014</v>
      </c>
      <c r="Y8" s="901"/>
      <c r="Z8" s="902"/>
      <c r="AA8" s="892">
        <v>2015</v>
      </c>
      <c r="AB8" s="893"/>
      <c r="AC8" s="894"/>
      <c r="AD8" s="892">
        <v>2016</v>
      </c>
      <c r="AE8" s="893"/>
      <c r="AF8" s="894"/>
      <c r="AG8" s="892">
        <v>2017</v>
      </c>
      <c r="AH8" s="893"/>
      <c r="AI8" s="894"/>
    </row>
    <row r="9" spans="3:35" ht="15.75" thickBot="1">
      <c r="C9" s="912"/>
      <c r="D9" s="915"/>
      <c r="E9" s="209">
        <v>798</v>
      </c>
      <c r="F9" s="209">
        <v>1129</v>
      </c>
      <c r="G9" s="209">
        <v>1130</v>
      </c>
      <c r="H9" s="209">
        <v>1169</v>
      </c>
      <c r="I9" s="209">
        <v>1170</v>
      </c>
      <c r="J9" s="209">
        <v>1322</v>
      </c>
      <c r="K9" s="209">
        <v>1347</v>
      </c>
      <c r="L9" s="209">
        <v>1348</v>
      </c>
      <c r="M9" s="209"/>
      <c r="N9" s="209"/>
      <c r="O9" s="209"/>
      <c r="P9" s="899">
        <v>2016</v>
      </c>
      <c r="Q9" s="899">
        <v>2017</v>
      </c>
      <c r="R9" s="44" t="s">
        <v>171</v>
      </c>
      <c r="S9" s="45" t="s">
        <v>172</v>
      </c>
      <c r="T9" s="46" t="s">
        <v>173</v>
      </c>
      <c r="U9" s="47" t="s">
        <v>171</v>
      </c>
      <c r="V9" s="48" t="s">
        <v>174</v>
      </c>
      <c r="W9" s="46" t="s">
        <v>172</v>
      </c>
      <c r="X9" s="47" t="s">
        <v>171</v>
      </c>
      <c r="Y9" s="48" t="s">
        <v>174</v>
      </c>
      <c r="Z9" s="49" t="s">
        <v>172</v>
      </c>
      <c r="AA9" s="50" t="s">
        <v>171</v>
      </c>
      <c r="AB9" s="51" t="s">
        <v>174</v>
      </c>
      <c r="AC9" s="52" t="s">
        <v>172</v>
      </c>
      <c r="AD9" s="50" t="s">
        <v>171</v>
      </c>
      <c r="AE9" s="51" t="s">
        <v>174</v>
      </c>
      <c r="AF9" s="52" t="s">
        <v>172</v>
      </c>
      <c r="AG9" s="50" t="s">
        <v>171</v>
      </c>
      <c r="AH9" s="51" t="s">
        <v>174</v>
      </c>
      <c r="AI9" s="52" t="s">
        <v>172</v>
      </c>
    </row>
    <row r="10" spans="3:35">
      <c r="C10" s="53" t="s">
        <v>175</v>
      </c>
      <c r="D10" s="53"/>
      <c r="E10" s="53"/>
      <c r="F10" s="53"/>
      <c r="G10" s="53"/>
      <c r="H10" s="53"/>
      <c r="I10" s="53"/>
      <c r="J10" s="53"/>
      <c r="K10" s="210">
        <v>8819</v>
      </c>
      <c r="L10" s="53"/>
      <c r="M10" s="53"/>
      <c r="N10" s="53"/>
      <c r="O10" s="21"/>
      <c r="P10" s="21"/>
      <c r="Q10" s="21"/>
      <c r="R10" s="53"/>
      <c r="S10" s="53"/>
      <c r="T10" s="53"/>
      <c r="U10" s="53"/>
      <c r="V10" s="53"/>
      <c r="W10" s="53"/>
      <c r="X10" s="53"/>
      <c r="Y10" s="53"/>
      <c r="Z10" s="53"/>
      <c r="AA10" s="53"/>
      <c r="AB10" s="53"/>
      <c r="AC10" s="54"/>
      <c r="AD10" s="53"/>
      <c r="AE10" s="53"/>
      <c r="AF10" s="53"/>
      <c r="AG10" s="53"/>
      <c r="AH10" s="53"/>
      <c r="AI10" s="53"/>
    </row>
    <row r="11" spans="3:35">
      <c r="C11" s="21" t="s">
        <v>176</v>
      </c>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55"/>
      <c r="AD11" s="21"/>
      <c r="AE11" s="21"/>
      <c r="AF11" s="21"/>
      <c r="AG11" s="21"/>
      <c r="AH11" s="21"/>
      <c r="AI11" s="21"/>
    </row>
    <row r="12" spans="3:35">
      <c r="C12" s="21"/>
      <c r="D12" s="21" t="s">
        <v>153</v>
      </c>
      <c r="E12" s="21"/>
      <c r="F12" s="21"/>
      <c r="G12" s="21"/>
      <c r="H12" s="21"/>
      <c r="I12" s="21"/>
      <c r="J12" s="21"/>
      <c r="K12" s="21"/>
      <c r="L12" s="21"/>
      <c r="M12" s="21"/>
      <c r="N12" s="21"/>
      <c r="O12" s="21"/>
      <c r="P12" s="21"/>
      <c r="Q12" s="21"/>
      <c r="R12" s="21"/>
      <c r="S12" s="21"/>
      <c r="T12" s="21"/>
      <c r="U12" s="21"/>
      <c r="V12" s="21"/>
      <c r="W12" s="21"/>
      <c r="X12" s="21"/>
      <c r="Y12" s="21"/>
      <c r="Z12" s="21"/>
      <c r="AA12" s="21"/>
      <c r="AB12" s="21"/>
      <c r="AC12" s="55"/>
      <c r="AD12" s="21"/>
      <c r="AE12" s="21"/>
      <c r="AF12" s="21"/>
      <c r="AG12" s="21"/>
      <c r="AH12" s="21"/>
      <c r="AI12" s="21"/>
    </row>
    <row r="13" spans="3:35">
      <c r="C13" s="21" t="s">
        <v>177</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55"/>
      <c r="AD13" s="21"/>
      <c r="AE13" s="21"/>
      <c r="AF13" s="21"/>
      <c r="AG13" s="21"/>
      <c r="AH13" s="21"/>
      <c r="AI13" s="21"/>
    </row>
    <row r="14" spans="3:35">
      <c r="C14" s="21"/>
      <c r="D14" s="21" t="s">
        <v>153</v>
      </c>
      <c r="E14" s="21"/>
      <c r="F14" s="21"/>
      <c r="G14" s="21"/>
      <c r="H14" s="21"/>
      <c r="I14" s="21"/>
      <c r="J14" s="21"/>
      <c r="K14" s="21"/>
      <c r="L14" s="21"/>
      <c r="M14" s="21"/>
      <c r="N14" s="21"/>
      <c r="O14" s="21"/>
      <c r="P14" s="21"/>
      <c r="Q14" s="21"/>
      <c r="R14" s="21"/>
      <c r="S14" s="21"/>
      <c r="T14" s="21"/>
      <c r="U14" s="21"/>
      <c r="V14" s="21"/>
      <c r="W14" s="21"/>
      <c r="X14" s="21"/>
      <c r="Y14" s="21"/>
      <c r="Z14" s="21"/>
      <c r="AA14" s="21"/>
      <c r="AB14" s="21"/>
      <c r="AC14" s="55"/>
      <c r="AD14" s="21"/>
      <c r="AE14" s="21"/>
      <c r="AF14" s="21"/>
      <c r="AG14" s="21"/>
      <c r="AH14" s="21"/>
      <c r="AI14" s="21"/>
    </row>
    <row r="15" spans="3:35">
      <c r="C15" s="21"/>
      <c r="D15" s="21" t="s">
        <v>145</v>
      </c>
      <c r="E15" s="21"/>
      <c r="F15" s="21"/>
      <c r="G15" s="21"/>
      <c r="H15" s="21"/>
      <c r="I15" s="21"/>
      <c r="J15" s="21"/>
      <c r="K15" s="21"/>
      <c r="L15" s="21"/>
      <c r="M15" s="21"/>
      <c r="N15" s="21"/>
      <c r="O15" s="21"/>
      <c r="P15" s="21"/>
      <c r="Q15" s="21"/>
      <c r="R15" s="21"/>
      <c r="S15" s="21"/>
      <c r="T15" s="21"/>
      <c r="U15" s="21"/>
      <c r="V15" s="21"/>
      <c r="W15" s="21"/>
      <c r="X15" s="21"/>
      <c r="Y15" s="21"/>
      <c r="Z15" s="21"/>
      <c r="AA15" s="21"/>
      <c r="AB15" s="21"/>
      <c r="AC15" s="55"/>
      <c r="AD15" s="21"/>
      <c r="AE15" s="21"/>
      <c r="AF15" s="21"/>
      <c r="AG15" s="21"/>
      <c r="AH15" s="21"/>
      <c r="AI15" s="21"/>
    </row>
    <row r="16" spans="3:35">
      <c r="C16" s="21"/>
      <c r="D16" s="21" t="s">
        <v>178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55"/>
      <c r="AD16" s="21"/>
      <c r="AE16" s="21"/>
      <c r="AF16" s="21"/>
      <c r="AG16" s="21"/>
      <c r="AH16" s="21"/>
      <c r="AI16" s="21"/>
    </row>
    <row r="17" spans="3:35">
      <c r="C17" s="21"/>
      <c r="D17" s="21" t="s">
        <v>179</v>
      </c>
      <c r="E17" s="21"/>
      <c r="F17" s="21"/>
      <c r="G17" s="21"/>
      <c r="H17" s="21"/>
      <c r="I17" s="21"/>
      <c r="J17" s="21"/>
      <c r="K17" s="21"/>
      <c r="L17" s="21"/>
      <c r="M17" s="21"/>
      <c r="N17" s="21"/>
      <c r="O17" s="21"/>
      <c r="P17" s="21"/>
      <c r="Q17" s="21"/>
      <c r="R17" s="21"/>
      <c r="S17" s="21"/>
      <c r="T17" s="21"/>
      <c r="U17" s="21"/>
      <c r="V17" s="21"/>
      <c r="W17" s="21"/>
      <c r="X17" s="21"/>
      <c r="Y17" s="21"/>
      <c r="Z17" s="21"/>
      <c r="AA17" s="21"/>
      <c r="AB17" s="21"/>
      <c r="AC17" s="55"/>
      <c r="AD17" s="21"/>
      <c r="AE17" s="21"/>
      <c r="AF17" s="21"/>
      <c r="AG17" s="21"/>
      <c r="AH17" s="21"/>
      <c r="AI17" s="21"/>
    </row>
    <row r="18" spans="3:35">
      <c r="C18" s="21"/>
      <c r="D18" s="21" t="s">
        <v>121</v>
      </c>
      <c r="E18" s="21"/>
      <c r="F18" s="21"/>
      <c r="G18" s="21"/>
      <c r="H18" s="21"/>
      <c r="I18" s="21"/>
      <c r="J18" s="21"/>
      <c r="K18" s="21"/>
      <c r="L18" s="21"/>
      <c r="M18" s="21"/>
      <c r="N18" s="21"/>
      <c r="O18" s="21"/>
      <c r="P18" s="21"/>
      <c r="Q18" s="21"/>
      <c r="R18" s="21"/>
      <c r="S18" s="21"/>
      <c r="T18" s="21"/>
      <c r="U18" s="21"/>
      <c r="V18" s="21"/>
      <c r="W18" s="21"/>
      <c r="X18" s="21"/>
      <c r="Y18" s="21"/>
      <c r="Z18" s="21"/>
      <c r="AA18" s="21"/>
      <c r="AB18" s="21"/>
      <c r="AC18" s="55"/>
      <c r="AD18" s="21"/>
      <c r="AE18" s="21"/>
      <c r="AF18" s="21"/>
      <c r="AG18" s="21"/>
      <c r="AH18" s="21"/>
      <c r="AI18" s="21"/>
    </row>
    <row r="19" spans="3:35">
      <c r="C19" s="21"/>
      <c r="D19" s="21" t="s">
        <v>180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55"/>
      <c r="AD19" s="21"/>
      <c r="AE19" s="21"/>
      <c r="AF19" s="21"/>
      <c r="AG19" s="21"/>
      <c r="AH19" s="21"/>
      <c r="AI19" s="21"/>
    </row>
    <row r="20" spans="3:35">
      <c r="C20" s="21"/>
      <c r="D20" s="21" t="s">
        <v>181</v>
      </c>
      <c r="E20" s="21"/>
      <c r="F20" s="21"/>
      <c r="G20" s="21"/>
      <c r="H20" s="21"/>
      <c r="I20" s="21"/>
      <c r="J20" s="21"/>
      <c r="K20" s="21"/>
      <c r="L20" s="21"/>
      <c r="M20" s="21"/>
      <c r="N20" s="21"/>
      <c r="O20" s="21"/>
      <c r="P20" s="21"/>
      <c r="Q20" s="21"/>
      <c r="R20" s="21"/>
      <c r="S20" s="21"/>
      <c r="T20" s="21"/>
      <c r="U20" s="21"/>
      <c r="V20" s="21"/>
      <c r="W20" s="21"/>
      <c r="X20" s="21"/>
      <c r="Y20" s="21"/>
      <c r="Z20" s="21"/>
      <c r="AA20" s="21"/>
      <c r="AB20" s="21"/>
      <c r="AC20" s="55"/>
      <c r="AD20" s="21"/>
      <c r="AE20" s="21"/>
      <c r="AF20" s="21"/>
      <c r="AG20" s="21"/>
      <c r="AH20" s="21"/>
      <c r="AI20" s="21"/>
    </row>
    <row r="21" spans="3:35">
      <c r="C21" s="21" t="s">
        <v>182</v>
      </c>
      <c r="D21" s="21" t="s">
        <v>121</v>
      </c>
      <c r="E21" s="21"/>
      <c r="F21" s="21"/>
      <c r="G21" s="21"/>
      <c r="H21" s="21"/>
      <c r="I21" s="21"/>
      <c r="J21" s="21"/>
      <c r="K21" s="21"/>
      <c r="L21" s="21"/>
      <c r="M21" s="21"/>
      <c r="N21" s="21"/>
      <c r="O21" s="21"/>
      <c r="P21" s="21"/>
      <c r="Q21" s="21"/>
      <c r="R21" s="21"/>
      <c r="S21" s="21"/>
      <c r="T21" s="21"/>
      <c r="U21" s="21"/>
      <c r="V21" s="21"/>
      <c r="W21" s="21"/>
      <c r="X21" s="21"/>
      <c r="Y21" s="21"/>
      <c r="Z21" s="21"/>
      <c r="AA21" s="21"/>
      <c r="AB21" s="21"/>
      <c r="AC21" s="55"/>
      <c r="AD21" s="21"/>
      <c r="AE21" s="21"/>
      <c r="AF21" s="21"/>
      <c r="AG21" s="21"/>
      <c r="AH21" s="21"/>
      <c r="AI21" s="21"/>
    </row>
    <row r="22" spans="3:35">
      <c r="C22" s="21" t="s">
        <v>183</v>
      </c>
      <c r="D22" s="21" t="s">
        <v>184</v>
      </c>
      <c r="E22" s="21"/>
      <c r="F22" s="21"/>
      <c r="G22" s="21"/>
      <c r="H22" s="21"/>
      <c r="I22" s="21"/>
      <c r="J22" s="21"/>
      <c r="K22" s="211">
        <v>17</v>
      </c>
      <c r="L22" s="21"/>
      <c r="M22" s="21"/>
      <c r="N22" s="21"/>
      <c r="O22" s="21"/>
      <c r="P22" s="21"/>
      <c r="Q22" s="21"/>
      <c r="R22" s="21"/>
      <c r="S22" s="21"/>
      <c r="T22" s="21"/>
      <c r="U22" s="21"/>
      <c r="V22" s="21"/>
      <c r="W22" s="21"/>
      <c r="X22" s="21"/>
      <c r="Y22" s="21"/>
      <c r="Z22" s="21"/>
      <c r="AA22" s="21"/>
      <c r="AB22" s="21"/>
      <c r="AC22" s="55"/>
      <c r="AD22" s="21"/>
      <c r="AE22" s="21"/>
      <c r="AF22" s="21"/>
      <c r="AG22" s="21"/>
      <c r="AH22" s="21"/>
      <c r="AI22" s="21"/>
    </row>
    <row r="23" spans="3:35">
      <c r="C23" s="21" t="s">
        <v>185</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55"/>
      <c r="AD23" s="21"/>
      <c r="AE23" s="21"/>
      <c r="AF23" s="21"/>
      <c r="AG23" s="21"/>
      <c r="AH23" s="21"/>
      <c r="AI23" s="21"/>
    </row>
    <row r="24" spans="3:35">
      <c r="C24" s="21"/>
      <c r="D24" s="21" t="s">
        <v>121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55"/>
      <c r="AD24" s="21"/>
      <c r="AE24" s="21"/>
      <c r="AF24" s="21"/>
      <c r="AG24" s="21"/>
      <c r="AH24" s="21"/>
      <c r="AI24" s="21"/>
    </row>
    <row r="25" spans="3:35">
      <c r="C25" s="21" t="s">
        <v>186</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55"/>
      <c r="AD25" s="21"/>
      <c r="AE25" s="21"/>
      <c r="AF25" s="21"/>
      <c r="AG25" s="21"/>
      <c r="AH25" s="21"/>
      <c r="AI25" s="21"/>
    </row>
    <row r="26" spans="3:35">
      <c r="C26" s="21"/>
      <c r="D26" s="21" t="s">
        <v>153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55"/>
      <c r="AD26" s="21"/>
      <c r="AE26" s="21"/>
      <c r="AF26" s="21"/>
      <c r="AG26" s="21"/>
      <c r="AH26" s="21"/>
      <c r="AI26" s="21"/>
    </row>
    <row r="27" spans="3:35">
      <c r="C27" s="21"/>
      <c r="D27" s="21" t="s">
        <v>145</v>
      </c>
      <c r="E27" s="21"/>
      <c r="F27" s="21"/>
      <c r="G27" s="21"/>
      <c r="H27" s="21"/>
      <c r="I27" s="21"/>
      <c r="J27" s="21"/>
      <c r="K27" s="21"/>
      <c r="L27" s="21"/>
      <c r="M27" s="21"/>
      <c r="N27" s="21"/>
      <c r="O27" s="21"/>
      <c r="P27" s="21"/>
      <c r="Q27" s="21"/>
      <c r="R27" s="21"/>
      <c r="S27" s="21"/>
      <c r="T27" s="21"/>
      <c r="U27" s="21"/>
      <c r="V27" s="21"/>
      <c r="W27" s="21"/>
      <c r="X27" s="21"/>
      <c r="Y27" s="21"/>
      <c r="Z27" s="21"/>
      <c r="AA27" s="21"/>
      <c r="AB27" s="21"/>
      <c r="AC27" s="55"/>
      <c r="AD27" s="21"/>
      <c r="AE27" s="21"/>
      <c r="AF27" s="21"/>
      <c r="AG27" s="21"/>
      <c r="AH27" s="21"/>
      <c r="AI27" s="21"/>
    </row>
    <row r="28" spans="3:35">
      <c r="C28" s="21"/>
      <c r="D28" s="21" t="s">
        <v>187</v>
      </c>
      <c r="E28" s="21"/>
      <c r="F28" s="21"/>
      <c r="G28" s="21"/>
      <c r="H28" s="21"/>
      <c r="I28" s="21"/>
      <c r="J28" s="21"/>
      <c r="K28" s="21"/>
      <c r="L28" s="21"/>
      <c r="M28" s="21"/>
      <c r="N28" s="21"/>
      <c r="O28" s="21"/>
      <c r="P28" s="21"/>
      <c r="Q28" s="21"/>
      <c r="R28" s="21"/>
      <c r="S28" s="21"/>
      <c r="T28" s="21"/>
      <c r="U28" s="21"/>
      <c r="V28" s="21"/>
      <c r="W28" s="21"/>
      <c r="X28" s="21"/>
      <c r="Y28" s="21"/>
      <c r="Z28" s="21"/>
      <c r="AA28" s="21"/>
      <c r="AB28" s="21"/>
      <c r="AC28" s="55"/>
      <c r="AD28" s="21"/>
      <c r="AE28" s="21"/>
      <c r="AF28" s="21"/>
      <c r="AG28" s="21"/>
      <c r="AH28" s="21"/>
      <c r="AI28" s="21"/>
    </row>
    <row r="29" spans="3:35">
      <c r="C29" s="21"/>
      <c r="D29" s="21" t="s">
        <v>188</v>
      </c>
      <c r="E29" s="21"/>
      <c r="F29" s="21"/>
      <c r="G29" s="21"/>
      <c r="H29" s="21"/>
      <c r="I29" s="21"/>
      <c r="J29" s="21"/>
      <c r="K29" s="21"/>
      <c r="L29" s="21"/>
      <c r="M29" s="21"/>
      <c r="N29" s="21"/>
      <c r="O29" s="21"/>
      <c r="P29" s="21"/>
      <c r="Q29" s="21"/>
      <c r="R29" s="21"/>
      <c r="S29" s="21"/>
      <c r="T29" s="21"/>
      <c r="U29" s="21"/>
      <c r="V29" s="21"/>
      <c r="W29" s="21"/>
      <c r="X29" s="21"/>
      <c r="Y29" s="21"/>
      <c r="Z29" s="21"/>
      <c r="AA29" s="21"/>
      <c r="AB29" s="21"/>
      <c r="AC29" s="55"/>
      <c r="AD29" s="21"/>
      <c r="AE29" s="21"/>
      <c r="AF29" s="21"/>
      <c r="AG29" s="21"/>
      <c r="AH29" s="21"/>
      <c r="AI29" s="21"/>
    </row>
    <row r="30" spans="3:35" ht="30">
      <c r="C30" s="56" t="s">
        <v>189</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55"/>
      <c r="AD30" s="21"/>
      <c r="AE30" s="21"/>
      <c r="AF30" s="21"/>
      <c r="AG30" s="21"/>
      <c r="AH30" s="21"/>
      <c r="AI30" s="21"/>
    </row>
    <row r="31" spans="3:35">
      <c r="C31" s="21"/>
      <c r="D31" s="21" t="s">
        <v>153</v>
      </c>
      <c r="E31" s="21"/>
      <c r="F31" s="21"/>
      <c r="G31" s="21"/>
      <c r="H31" s="21"/>
      <c r="I31" s="21"/>
      <c r="J31" s="21"/>
      <c r="K31" s="21"/>
      <c r="L31" s="21"/>
      <c r="M31" s="21"/>
      <c r="N31" s="21"/>
      <c r="O31" s="21"/>
      <c r="P31" s="21"/>
      <c r="Q31" s="21"/>
      <c r="R31" s="21"/>
      <c r="S31" s="21"/>
      <c r="T31" s="21"/>
      <c r="U31" s="21"/>
      <c r="V31" s="21"/>
      <c r="W31" s="21"/>
      <c r="X31" s="21"/>
      <c r="Y31" s="21"/>
      <c r="Z31" s="21"/>
      <c r="AA31" s="21"/>
      <c r="AB31" s="21"/>
      <c r="AC31" s="55"/>
      <c r="AD31" s="21"/>
      <c r="AE31" s="21"/>
      <c r="AF31" s="21"/>
      <c r="AG31" s="21"/>
      <c r="AH31" s="21"/>
      <c r="AI31" s="21"/>
    </row>
    <row r="32" spans="3:35">
      <c r="C32" s="21"/>
      <c r="D32" s="21" t="s">
        <v>145</v>
      </c>
      <c r="E32" s="21"/>
      <c r="F32" s="21"/>
      <c r="G32" s="21"/>
      <c r="H32" s="21"/>
      <c r="I32" s="21"/>
      <c r="J32" s="21"/>
      <c r="K32" s="21"/>
      <c r="L32" s="21"/>
      <c r="M32" s="21"/>
      <c r="N32" s="21"/>
      <c r="O32" s="21"/>
      <c r="P32" s="21"/>
      <c r="Q32" s="21"/>
      <c r="R32" s="21"/>
      <c r="S32" s="21"/>
      <c r="T32" s="21"/>
      <c r="U32" s="21"/>
      <c r="V32" s="21"/>
      <c r="W32" s="21"/>
      <c r="X32" s="21"/>
      <c r="Y32" s="21"/>
      <c r="Z32" s="21"/>
      <c r="AA32" s="21"/>
      <c r="AB32" s="21"/>
      <c r="AC32" s="55"/>
      <c r="AD32" s="21"/>
      <c r="AE32" s="21"/>
      <c r="AF32" s="21"/>
      <c r="AG32" s="21"/>
      <c r="AH32" s="21"/>
      <c r="AI32" s="21"/>
    </row>
    <row r="33" spans="3:35">
      <c r="C33" s="21"/>
      <c r="D33" s="21" t="s">
        <v>190</v>
      </c>
      <c r="E33" s="21"/>
      <c r="F33" s="21"/>
      <c r="G33" s="21"/>
      <c r="H33" s="21"/>
      <c r="I33" s="21"/>
      <c r="J33" s="21"/>
      <c r="K33" s="21"/>
      <c r="L33" s="21"/>
      <c r="M33" s="21"/>
      <c r="N33" s="21"/>
      <c r="O33" s="21"/>
      <c r="P33" s="21"/>
      <c r="Q33" s="21"/>
      <c r="R33" s="21"/>
      <c r="S33" s="21"/>
      <c r="T33" s="21"/>
      <c r="U33" s="21"/>
      <c r="V33" s="21"/>
      <c r="W33" s="21"/>
      <c r="X33" s="21"/>
      <c r="Y33" s="21"/>
      <c r="Z33" s="21"/>
      <c r="AA33" s="21"/>
      <c r="AB33" s="21"/>
      <c r="AC33" s="55"/>
      <c r="AD33" s="21"/>
      <c r="AE33" s="21"/>
      <c r="AF33" s="21"/>
      <c r="AG33" s="21"/>
      <c r="AH33" s="21"/>
      <c r="AI33" s="21"/>
    </row>
    <row r="34" spans="3:35">
      <c r="C34" s="21"/>
      <c r="D34" s="21" t="s">
        <v>121</v>
      </c>
      <c r="E34" s="21"/>
      <c r="F34" s="21"/>
      <c r="G34" s="21"/>
      <c r="H34" s="21"/>
      <c r="I34" s="21"/>
      <c r="J34" s="21"/>
      <c r="K34" s="21"/>
      <c r="L34" s="21"/>
      <c r="M34" s="21"/>
      <c r="N34" s="21"/>
      <c r="O34" s="21"/>
      <c r="P34" s="21"/>
      <c r="Q34" s="21"/>
      <c r="R34" s="21"/>
      <c r="S34" s="21"/>
      <c r="T34" s="21"/>
      <c r="U34" s="21"/>
      <c r="V34" s="21"/>
      <c r="W34" s="21"/>
      <c r="X34" s="21"/>
      <c r="Y34" s="21"/>
      <c r="Z34" s="21"/>
      <c r="AA34" s="21"/>
      <c r="AB34" s="21"/>
      <c r="AC34" s="55"/>
      <c r="AD34" s="21"/>
      <c r="AE34" s="21"/>
      <c r="AF34" s="21"/>
      <c r="AG34" s="21"/>
      <c r="AH34" s="21"/>
      <c r="AI34" s="21"/>
    </row>
    <row r="35" spans="3:35">
      <c r="C35" s="21"/>
      <c r="D35" s="21" t="s">
        <v>191</v>
      </c>
      <c r="E35" s="21"/>
      <c r="F35" s="21"/>
      <c r="G35" s="21"/>
      <c r="H35" s="21"/>
      <c r="I35" s="21"/>
      <c r="J35" s="21"/>
      <c r="K35" s="21"/>
      <c r="L35" s="21"/>
      <c r="M35" s="21"/>
      <c r="N35" s="21"/>
      <c r="O35" s="21"/>
      <c r="P35" s="21"/>
      <c r="Q35" s="21"/>
      <c r="R35" s="21"/>
      <c r="S35" s="21"/>
      <c r="T35" s="21"/>
      <c r="U35" s="21"/>
      <c r="V35" s="21"/>
      <c r="W35" s="21"/>
      <c r="X35" s="21"/>
      <c r="Y35" s="21"/>
      <c r="Z35" s="21"/>
      <c r="AA35" s="21"/>
      <c r="AB35" s="21"/>
      <c r="AC35" s="55"/>
      <c r="AD35" s="21"/>
      <c r="AE35" s="21"/>
      <c r="AF35" s="21"/>
      <c r="AG35" s="21"/>
      <c r="AH35" s="21"/>
      <c r="AI35" s="21"/>
    </row>
    <row r="36" spans="3:35">
      <c r="C36" s="21" t="s">
        <v>192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55"/>
      <c r="AD36" s="21"/>
      <c r="AE36" s="21"/>
      <c r="AF36" s="21"/>
      <c r="AG36" s="21"/>
      <c r="AH36" s="21"/>
      <c r="AI36" s="21"/>
    </row>
    <row r="37" spans="3:35">
      <c r="C37" s="21"/>
      <c r="D37" s="21" t="s">
        <v>179</v>
      </c>
      <c r="E37" s="21"/>
      <c r="F37" s="21"/>
      <c r="G37" s="21"/>
      <c r="H37" s="21"/>
      <c r="I37" s="21"/>
      <c r="J37" s="21"/>
      <c r="K37" s="21"/>
      <c r="L37" s="21"/>
      <c r="M37" s="21"/>
      <c r="N37" s="21"/>
      <c r="O37" s="21"/>
      <c r="P37" s="21"/>
      <c r="Q37" s="21"/>
      <c r="R37" s="21"/>
      <c r="S37" s="21"/>
      <c r="T37" s="21"/>
      <c r="U37" s="21"/>
      <c r="V37" s="21"/>
      <c r="W37" s="21"/>
      <c r="X37" s="21"/>
      <c r="Y37" s="21"/>
      <c r="Z37" s="21"/>
      <c r="AA37" s="21"/>
      <c r="AB37" s="21"/>
      <c r="AC37" s="55"/>
      <c r="AD37" s="21"/>
      <c r="AE37" s="21"/>
      <c r="AF37" s="21"/>
      <c r="AG37" s="21"/>
      <c r="AH37" s="21"/>
      <c r="AI37" s="21"/>
    </row>
    <row r="38" spans="3:35">
      <c r="C38" s="21"/>
      <c r="D38" s="21" t="s">
        <v>187</v>
      </c>
      <c r="E38" s="21"/>
      <c r="F38" s="21"/>
      <c r="G38" s="21"/>
      <c r="H38" s="21"/>
      <c r="I38" s="21"/>
      <c r="J38" s="21"/>
      <c r="K38" s="57"/>
      <c r="L38" s="21"/>
      <c r="M38" s="21"/>
      <c r="N38" s="21"/>
      <c r="O38" s="21"/>
      <c r="P38" s="21"/>
      <c r="Q38" s="21"/>
      <c r="R38" s="21"/>
      <c r="S38" s="21"/>
      <c r="T38" s="21"/>
      <c r="U38" s="21"/>
      <c r="V38" s="21"/>
      <c r="W38" s="21"/>
      <c r="X38" s="21"/>
      <c r="Y38" s="21"/>
      <c r="Z38" s="21"/>
      <c r="AA38" s="21"/>
      <c r="AB38" s="21"/>
      <c r="AC38" s="55"/>
      <c r="AD38" s="21"/>
      <c r="AE38" s="21"/>
      <c r="AF38" s="21"/>
      <c r="AG38" s="21"/>
      <c r="AH38" s="21"/>
      <c r="AI38" s="21"/>
    </row>
    <row r="39" spans="3:35">
      <c r="C39" s="21"/>
      <c r="D39" s="21" t="s">
        <v>191</v>
      </c>
      <c r="E39" s="21"/>
      <c r="F39" s="21"/>
      <c r="G39" s="21"/>
      <c r="H39" s="21"/>
      <c r="I39" s="21"/>
      <c r="J39" s="21"/>
      <c r="K39" s="57"/>
      <c r="L39" s="21"/>
      <c r="M39" s="21"/>
      <c r="N39" s="21"/>
      <c r="O39" s="21"/>
      <c r="P39" s="21"/>
      <c r="Q39" s="21"/>
      <c r="R39" s="21"/>
      <c r="S39" s="21"/>
      <c r="T39" s="21"/>
      <c r="U39" s="21"/>
      <c r="V39" s="21"/>
      <c r="W39" s="21"/>
      <c r="X39" s="21"/>
      <c r="Y39" s="21"/>
      <c r="Z39" s="21"/>
      <c r="AA39" s="21"/>
      <c r="AB39" s="21"/>
      <c r="AC39" s="55"/>
      <c r="AD39" s="21"/>
      <c r="AE39" s="21"/>
      <c r="AF39" s="21"/>
      <c r="AG39" s="21"/>
      <c r="AH39" s="21"/>
      <c r="AI39" s="21"/>
    </row>
    <row r="40" spans="3:35" ht="30">
      <c r="C40" s="56" t="s">
        <v>193</v>
      </c>
      <c r="D40" s="21" t="s">
        <v>181</v>
      </c>
      <c r="E40" s="21"/>
      <c r="F40" s="21"/>
      <c r="G40" s="21"/>
      <c r="H40" s="21"/>
      <c r="I40" s="21"/>
      <c r="J40" s="21"/>
      <c r="K40" s="57"/>
      <c r="L40" s="21"/>
      <c r="M40" s="21"/>
      <c r="N40" s="21"/>
      <c r="O40" s="21"/>
      <c r="P40" s="21"/>
      <c r="Q40" s="21"/>
      <c r="R40" s="21"/>
      <c r="S40" s="21"/>
      <c r="T40" s="21"/>
      <c r="U40" s="21"/>
      <c r="V40" s="21"/>
      <c r="W40" s="21"/>
      <c r="X40" s="21"/>
      <c r="Y40" s="21"/>
      <c r="Z40" s="21"/>
      <c r="AA40" s="21"/>
      <c r="AB40" s="21"/>
      <c r="AC40" s="55"/>
      <c r="AD40" s="21"/>
      <c r="AE40" s="21"/>
      <c r="AF40" s="21"/>
      <c r="AG40" s="21"/>
      <c r="AH40" s="21"/>
      <c r="AI40" s="21"/>
    </row>
    <row r="41" spans="3:35" ht="30">
      <c r="C41" s="56" t="s">
        <v>194</v>
      </c>
      <c r="D41" s="21"/>
      <c r="E41" s="21"/>
      <c r="F41" s="21"/>
      <c r="G41" s="21"/>
      <c r="H41" s="21"/>
      <c r="I41" s="21"/>
      <c r="J41" s="21"/>
      <c r="K41" s="57"/>
      <c r="L41" s="21"/>
      <c r="M41" s="21"/>
      <c r="N41" s="21"/>
      <c r="O41" s="21"/>
      <c r="P41" s="21"/>
      <c r="Q41" s="21"/>
      <c r="R41" s="21"/>
      <c r="S41" s="21"/>
      <c r="T41" s="21"/>
      <c r="U41" s="21"/>
      <c r="V41" s="21"/>
      <c r="W41" s="21"/>
      <c r="X41" s="21"/>
      <c r="Y41" s="21"/>
      <c r="Z41" s="21"/>
      <c r="AA41" s="21"/>
      <c r="AB41" s="21"/>
      <c r="AC41" s="55"/>
      <c r="AD41" s="21"/>
      <c r="AE41" s="21"/>
      <c r="AF41" s="21"/>
      <c r="AG41" s="21"/>
      <c r="AH41" s="21"/>
      <c r="AI41" s="21"/>
    </row>
    <row r="42" spans="3:35">
      <c r="C42" s="21"/>
      <c r="D42" s="21" t="s">
        <v>195</v>
      </c>
      <c r="E42" s="21"/>
      <c r="F42" s="21"/>
      <c r="G42" s="21"/>
      <c r="H42" s="21"/>
      <c r="I42" s="21"/>
      <c r="J42" s="21"/>
      <c r="K42" s="57"/>
      <c r="L42" s="21"/>
      <c r="M42" s="21"/>
      <c r="N42" s="21"/>
      <c r="O42" s="21"/>
      <c r="P42" s="21"/>
      <c r="Q42" s="21"/>
      <c r="R42" s="21"/>
      <c r="S42" s="21"/>
      <c r="T42" s="21"/>
      <c r="U42" s="21"/>
      <c r="V42" s="21"/>
      <c r="W42" s="21"/>
      <c r="X42" s="21"/>
      <c r="Y42" s="21"/>
      <c r="Z42" s="21"/>
      <c r="AA42" s="21"/>
      <c r="AB42" s="21"/>
      <c r="AC42" s="55"/>
      <c r="AD42" s="21"/>
      <c r="AE42" s="21"/>
      <c r="AF42" s="21"/>
      <c r="AG42" s="21"/>
      <c r="AH42" s="21"/>
      <c r="AI42" s="21"/>
    </row>
    <row r="43" spans="3:35">
      <c r="C43" s="21" t="s">
        <v>196</v>
      </c>
      <c r="D43" s="21"/>
      <c r="E43" s="21"/>
      <c r="F43" s="21"/>
      <c r="G43" s="21"/>
      <c r="H43" s="21"/>
      <c r="I43" s="21"/>
      <c r="J43" s="21"/>
      <c r="K43" s="57"/>
      <c r="L43" s="21"/>
      <c r="M43" s="21"/>
      <c r="N43" s="21"/>
      <c r="O43" s="21"/>
      <c r="P43" s="21"/>
      <c r="Q43" s="21"/>
      <c r="R43" s="21"/>
      <c r="S43" s="21"/>
      <c r="T43" s="21"/>
      <c r="U43" s="21"/>
      <c r="V43" s="21"/>
      <c r="W43" s="21"/>
      <c r="X43" s="21"/>
      <c r="Y43" s="21"/>
      <c r="Z43" s="21"/>
      <c r="AA43" s="21"/>
      <c r="AB43" s="21"/>
      <c r="AC43" s="55"/>
      <c r="AD43" s="21"/>
      <c r="AE43" s="21"/>
      <c r="AF43" s="21"/>
      <c r="AG43" s="21"/>
      <c r="AH43" s="21"/>
      <c r="AI43" s="21"/>
    </row>
    <row r="44" spans="3:35">
      <c r="C44" s="21" t="s">
        <v>197</v>
      </c>
      <c r="D44" s="21" t="s">
        <v>195</v>
      </c>
      <c r="E44" s="21"/>
      <c r="F44" s="21"/>
      <c r="G44" s="21"/>
      <c r="H44" s="21"/>
      <c r="I44" s="21"/>
      <c r="J44" s="21"/>
      <c r="K44" s="57"/>
      <c r="L44" s="21"/>
      <c r="M44" s="21"/>
      <c r="N44" s="21"/>
      <c r="O44" s="21"/>
      <c r="P44" s="21"/>
      <c r="Q44" s="21"/>
      <c r="R44" s="21"/>
      <c r="S44" s="21"/>
      <c r="T44" s="21"/>
      <c r="U44" s="21"/>
      <c r="V44" s="21"/>
      <c r="W44" s="21"/>
      <c r="X44" s="21"/>
      <c r="Y44" s="21"/>
      <c r="Z44" s="21"/>
      <c r="AA44" s="21"/>
      <c r="AB44" s="21"/>
      <c r="AC44" s="55"/>
      <c r="AD44" s="21"/>
      <c r="AE44" s="21"/>
      <c r="AF44" s="21"/>
      <c r="AG44" s="21"/>
      <c r="AH44" s="21"/>
      <c r="AI44" s="21"/>
    </row>
    <row r="45" spans="3:35">
      <c r="C45" s="21" t="s">
        <v>198</v>
      </c>
      <c r="D45" s="21"/>
      <c r="E45" s="21"/>
      <c r="F45" s="21"/>
      <c r="G45" s="21"/>
      <c r="H45" s="21"/>
      <c r="I45" s="21"/>
      <c r="J45" s="21"/>
      <c r="K45" s="57"/>
      <c r="L45" s="21"/>
      <c r="M45" s="21"/>
      <c r="N45" s="21"/>
      <c r="O45" s="21"/>
      <c r="P45" s="21"/>
      <c r="Q45" s="21"/>
      <c r="R45" s="21"/>
      <c r="S45" s="21"/>
      <c r="T45" s="21"/>
      <c r="U45" s="21"/>
      <c r="V45" s="21"/>
      <c r="W45" s="21"/>
      <c r="X45" s="21"/>
      <c r="Y45" s="21"/>
      <c r="Z45" s="21"/>
      <c r="AA45" s="21"/>
      <c r="AB45" s="21"/>
      <c r="AC45" s="55"/>
      <c r="AD45" s="21"/>
      <c r="AE45" s="21"/>
      <c r="AF45" s="21"/>
      <c r="AG45" s="21"/>
      <c r="AH45" s="21"/>
      <c r="AI45" s="21"/>
    </row>
    <row r="46" spans="3:35">
      <c r="C46" s="21" t="s">
        <v>199</v>
      </c>
      <c r="D46" s="21" t="s">
        <v>195</v>
      </c>
      <c r="E46" s="21"/>
      <c r="F46" s="21"/>
      <c r="G46" s="21"/>
      <c r="H46" s="21"/>
      <c r="I46" s="21"/>
      <c r="J46" s="21"/>
      <c r="K46" s="57"/>
      <c r="L46" s="21"/>
      <c r="M46" s="21"/>
      <c r="N46" s="21"/>
      <c r="O46" s="21"/>
      <c r="P46" s="21"/>
      <c r="Q46" s="21"/>
      <c r="R46" s="21"/>
      <c r="S46" s="21"/>
      <c r="T46" s="21"/>
      <c r="U46" s="21"/>
      <c r="V46" s="21"/>
      <c r="W46" s="21"/>
      <c r="X46" s="21"/>
      <c r="Y46" s="21"/>
      <c r="Z46" s="21"/>
      <c r="AA46" s="21"/>
      <c r="AB46" s="21"/>
      <c r="AC46" s="55"/>
      <c r="AD46" s="21"/>
      <c r="AE46" s="21"/>
      <c r="AF46" s="21"/>
      <c r="AG46" s="21"/>
      <c r="AH46" s="21"/>
      <c r="AI46" s="21"/>
    </row>
    <row r="47" spans="3:35">
      <c r="C47" s="21" t="s">
        <v>200</v>
      </c>
      <c r="D47" s="21"/>
      <c r="E47" s="21"/>
      <c r="F47" s="21"/>
      <c r="G47" s="21"/>
      <c r="H47" s="21"/>
      <c r="I47" s="21"/>
      <c r="J47" s="21"/>
      <c r="K47" s="57"/>
      <c r="L47" s="21"/>
      <c r="M47" s="21"/>
      <c r="N47" s="21"/>
      <c r="O47" s="21"/>
      <c r="P47" s="21"/>
      <c r="Q47" s="21"/>
      <c r="R47" s="21"/>
      <c r="S47" s="21"/>
      <c r="T47" s="21"/>
      <c r="U47" s="21"/>
      <c r="V47" s="21"/>
      <c r="W47" s="21"/>
      <c r="X47" s="21"/>
      <c r="Y47" s="21"/>
      <c r="Z47" s="21"/>
      <c r="AA47" s="21"/>
      <c r="AB47" s="21"/>
      <c r="AC47" s="55"/>
      <c r="AD47" s="21"/>
      <c r="AE47" s="21"/>
      <c r="AF47" s="21"/>
      <c r="AG47" s="21"/>
      <c r="AH47" s="21"/>
      <c r="AI47" s="21"/>
    </row>
    <row r="48" spans="3:35">
      <c r="C48" s="21"/>
      <c r="D48" s="21" t="s">
        <v>145</v>
      </c>
      <c r="E48" s="21"/>
      <c r="F48" s="21"/>
      <c r="G48" s="21"/>
      <c r="H48" s="21"/>
      <c r="I48" s="21"/>
      <c r="J48" s="21"/>
      <c r="K48" s="57"/>
      <c r="L48" s="21"/>
      <c r="M48" s="21"/>
      <c r="N48" s="21"/>
      <c r="O48" s="21"/>
      <c r="P48" s="21"/>
      <c r="Q48" s="21"/>
      <c r="R48" s="21"/>
      <c r="S48" s="21"/>
      <c r="T48" s="21"/>
      <c r="U48" s="21"/>
      <c r="V48" s="21"/>
      <c r="W48" s="21"/>
      <c r="X48" s="21"/>
      <c r="Y48" s="21"/>
      <c r="Z48" s="21"/>
      <c r="AA48" s="21"/>
      <c r="AB48" s="21"/>
      <c r="AC48" s="55"/>
      <c r="AD48" s="21"/>
      <c r="AE48" s="21"/>
      <c r="AF48" s="21"/>
      <c r="AG48" s="21"/>
      <c r="AH48" s="21"/>
      <c r="AI48" s="21"/>
    </row>
    <row r="49" spans="3:35">
      <c r="C49" s="21"/>
      <c r="D49" s="21" t="s">
        <v>187</v>
      </c>
      <c r="E49" s="21"/>
      <c r="F49" s="21"/>
      <c r="G49" s="21"/>
      <c r="H49" s="21"/>
      <c r="I49" s="21"/>
      <c r="J49" s="21"/>
      <c r="K49" s="57"/>
      <c r="L49" s="21"/>
      <c r="M49" s="21"/>
      <c r="N49" s="21"/>
      <c r="O49" s="21"/>
      <c r="P49" s="21"/>
      <c r="Q49" s="21"/>
      <c r="R49" s="21"/>
      <c r="S49" s="21"/>
      <c r="T49" s="21"/>
      <c r="U49" s="21"/>
      <c r="V49" s="21"/>
      <c r="W49" s="21"/>
      <c r="X49" s="21"/>
      <c r="Y49" s="21"/>
      <c r="Z49" s="21"/>
      <c r="AA49" s="21"/>
      <c r="AB49" s="21"/>
      <c r="AC49" s="55"/>
      <c r="AD49" s="21"/>
      <c r="AE49" s="21"/>
      <c r="AF49" s="21"/>
      <c r="AG49" s="21"/>
      <c r="AH49" s="21"/>
      <c r="AI49" s="21"/>
    </row>
    <row r="50" spans="3:35">
      <c r="C50" s="21" t="s">
        <v>201</v>
      </c>
      <c r="D50" s="21"/>
      <c r="E50" s="21"/>
      <c r="F50" s="21"/>
      <c r="G50" s="21"/>
      <c r="H50" s="21"/>
      <c r="I50" s="21"/>
      <c r="J50" s="21"/>
      <c r="K50" s="57"/>
      <c r="L50" s="21"/>
      <c r="M50" s="21"/>
      <c r="N50" s="21"/>
      <c r="O50" s="21"/>
      <c r="P50" s="21"/>
      <c r="Q50" s="21"/>
      <c r="R50" s="21"/>
      <c r="S50" s="21"/>
      <c r="T50" s="21"/>
      <c r="U50" s="21"/>
      <c r="V50" s="21"/>
      <c r="W50" s="21"/>
      <c r="X50" s="21"/>
      <c r="Y50" s="21"/>
      <c r="Z50" s="21"/>
      <c r="AA50" s="21"/>
      <c r="AB50" s="21"/>
      <c r="AC50" s="55"/>
      <c r="AD50" s="21"/>
      <c r="AE50" s="21"/>
      <c r="AF50" s="21"/>
      <c r="AG50" s="21"/>
      <c r="AH50" s="21"/>
      <c r="AI50" s="21"/>
    </row>
    <row r="51" spans="3:35">
      <c r="C51" s="21"/>
      <c r="D51" s="21" t="s">
        <v>76</v>
      </c>
      <c r="E51" s="21"/>
      <c r="F51" s="21"/>
      <c r="G51" s="21"/>
      <c r="H51" s="21"/>
      <c r="I51" s="21"/>
      <c r="J51" s="21"/>
      <c r="K51" s="57"/>
      <c r="L51" s="21"/>
      <c r="M51" s="21"/>
      <c r="N51" s="21"/>
      <c r="O51" s="21"/>
      <c r="P51" s="21"/>
      <c r="Q51" s="21"/>
      <c r="R51" s="21"/>
      <c r="S51" s="21"/>
      <c r="T51" s="21"/>
      <c r="U51" s="21"/>
      <c r="V51" s="21"/>
      <c r="W51" s="21"/>
      <c r="X51" s="21"/>
      <c r="Y51" s="21"/>
      <c r="Z51" s="21"/>
      <c r="AA51" s="21"/>
      <c r="AB51" s="21"/>
      <c r="AC51" s="55"/>
      <c r="AD51" s="21"/>
      <c r="AE51" s="21"/>
      <c r="AF51" s="21"/>
      <c r="AG51" s="21"/>
      <c r="AH51" s="21"/>
      <c r="AI51" s="21"/>
    </row>
    <row r="52" spans="3:35">
      <c r="C52" s="21"/>
      <c r="D52" s="21" t="s">
        <v>202</v>
      </c>
      <c r="E52" s="21"/>
      <c r="F52" s="21"/>
      <c r="G52" s="21"/>
      <c r="H52" s="21"/>
      <c r="I52" s="21"/>
      <c r="J52" s="21"/>
      <c r="K52" s="57"/>
      <c r="L52" s="21"/>
      <c r="M52" s="21"/>
      <c r="N52" s="21"/>
      <c r="O52" s="21"/>
      <c r="P52" s="21"/>
      <c r="Q52" s="21"/>
      <c r="R52" s="21"/>
      <c r="S52" s="21"/>
      <c r="T52" s="21"/>
      <c r="U52" s="21"/>
      <c r="V52" s="21"/>
      <c r="W52" s="21"/>
      <c r="X52" s="21"/>
      <c r="Y52" s="21"/>
      <c r="Z52" s="21"/>
      <c r="AA52" s="21"/>
      <c r="AB52" s="21"/>
      <c r="AC52" s="55"/>
      <c r="AD52" s="21"/>
      <c r="AE52" s="21"/>
      <c r="AF52" s="21"/>
      <c r="AG52" s="21"/>
      <c r="AH52" s="21"/>
      <c r="AI52" s="21"/>
    </row>
    <row r="53" spans="3:35">
      <c r="C53" s="21" t="s">
        <v>203</v>
      </c>
      <c r="D53" s="21"/>
      <c r="E53" s="21"/>
      <c r="F53" s="21"/>
      <c r="G53" s="21"/>
      <c r="H53" s="21"/>
      <c r="I53" s="21"/>
      <c r="J53" s="21"/>
      <c r="K53" s="57"/>
      <c r="L53" s="21"/>
      <c r="M53" s="21"/>
      <c r="N53" s="21"/>
      <c r="O53" s="21"/>
      <c r="P53" s="21"/>
      <c r="Q53" s="21"/>
      <c r="R53" s="21"/>
      <c r="S53" s="21"/>
      <c r="T53" s="21"/>
      <c r="U53" s="21"/>
      <c r="V53" s="21"/>
      <c r="W53" s="21"/>
      <c r="X53" s="21"/>
      <c r="Y53" s="21"/>
      <c r="Z53" s="21"/>
      <c r="AA53" s="21"/>
      <c r="AB53" s="21"/>
      <c r="AC53" s="55"/>
      <c r="AD53" s="21"/>
      <c r="AE53" s="21"/>
      <c r="AF53" s="21"/>
      <c r="AG53" s="21"/>
      <c r="AH53" s="21"/>
      <c r="AI53" s="21"/>
    </row>
    <row r="54" spans="3:35">
      <c r="C54" s="21"/>
      <c r="D54" s="21" t="s">
        <v>153</v>
      </c>
      <c r="E54" s="21"/>
      <c r="F54" s="21"/>
      <c r="G54" s="21"/>
      <c r="H54" s="21"/>
      <c r="I54" s="21"/>
      <c r="J54" s="21"/>
      <c r="K54" s="21"/>
      <c r="L54" s="21"/>
      <c r="M54" s="21"/>
      <c r="N54" s="21"/>
      <c r="O54" s="21"/>
      <c r="P54" s="21"/>
      <c r="Q54" s="21"/>
      <c r="R54" s="21"/>
      <c r="S54" s="21"/>
      <c r="T54" s="21"/>
      <c r="U54" s="21"/>
      <c r="V54" s="21"/>
      <c r="W54" s="21"/>
      <c r="X54" s="21"/>
      <c r="Y54" s="21"/>
      <c r="Z54" s="21"/>
      <c r="AA54" s="21"/>
      <c r="AB54" s="21"/>
      <c r="AC54" s="55"/>
      <c r="AD54" s="21"/>
      <c r="AE54" s="21"/>
      <c r="AF54" s="21"/>
      <c r="AG54" s="21"/>
      <c r="AH54" s="21"/>
      <c r="AI54" s="21"/>
    </row>
    <row r="55" spans="3:35">
      <c r="C55" s="21"/>
      <c r="D55" s="21" t="s">
        <v>145</v>
      </c>
      <c r="E55" s="21"/>
      <c r="F55" s="21"/>
      <c r="G55" s="21"/>
      <c r="H55" s="21"/>
      <c r="I55" s="21"/>
      <c r="J55" s="21"/>
      <c r="K55" s="21"/>
      <c r="L55" s="21"/>
      <c r="M55" s="21"/>
      <c r="N55" s="21"/>
      <c r="O55" s="21"/>
      <c r="P55" s="21"/>
      <c r="Q55" s="21"/>
      <c r="R55" s="21"/>
      <c r="S55" s="21"/>
      <c r="T55" s="21"/>
      <c r="U55" s="21"/>
      <c r="V55" s="21"/>
      <c r="W55" s="21"/>
      <c r="X55" s="21"/>
      <c r="Y55" s="21"/>
      <c r="Z55" s="21"/>
      <c r="AA55" s="21"/>
      <c r="AB55" s="21"/>
      <c r="AC55" s="55"/>
      <c r="AD55" s="21"/>
      <c r="AE55" s="21"/>
      <c r="AF55" s="21"/>
      <c r="AG55" s="21"/>
      <c r="AH55" s="21"/>
      <c r="AI55" s="21"/>
    </row>
    <row r="56" spans="3:35">
      <c r="C56" s="21" t="s">
        <v>204</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55"/>
      <c r="AD56" s="21"/>
      <c r="AE56" s="21"/>
      <c r="AF56" s="21"/>
      <c r="AG56" s="21"/>
      <c r="AH56" s="21"/>
      <c r="AI56" s="21"/>
    </row>
    <row r="57" spans="3:35">
      <c r="C57" s="21"/>
      <c r="D57" s="21" t="s">
        <v>205</v>
      </c>
      <c r="E57" s="21"/>
      <c r="F57" s="21"/>
      <c r="G57" s="21"/>
      <c r="H57" s="21"/>
      <c r="I57" s="21"/>
      <c r="J57" s="21"/>
      <c r="K57" s="21"/>
      <c r="L57" s="21"/>
      <c r="M57" s="21"/>
      <c r="N57" s="21"/>
      <c r="O57" s="21"/>
      <c r="P57" s="21"/>
      <c r="Q57" s="21"/>
      <c r="R57" s="21"/>
      <c r="S57" s="21"/>
      <c r="T57" s="21"/>
      <c r="U57" s="21"/>
      <c r="V57" s="21"/>
      <c r="W57" s="21"/>
      <c r="X57" s="21"/>
      <c r="Y57" s="21"/>
      <c r="Z57" s="21"/>
      <c r="AA57" s="21"/>
      <c r="AB57" s="21"/>
      <c r="AC57" s="55"/>
      <c r="AD57" s="21"/>
      <c r="AE57" s="21"/>
      <c r="AF57" s="21"/>
      <c r="AG57" s="21"/>
      <c r="AH57" s="21"/>
      <c r="AI57" s="21"/>
    </row>
    <row r="58" spans="3:35">
      <c r="C58" s="21" t="s">
        <v>206</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55"/>
      <c r="AD58" s="21"/>
      <c r="AE58" s="21"/>
      <c r="AF58" s="21"/>
      <c r="AG58" s="21"/>
      <c r="AH58" s="21"/>
      <c r="AI58" s="21"/>
    </row>
    <row r="59" spans="3:35">
      <c r="C59" s="21"/>
      <c r="D59" s="21" t="s">
        <v>153</v>
      </c>
      <c r="E59" s="21"/>
      <c r="F59" s="21"/>
      <c r="G59" s="21"/>
      <c r="H59" s="21"/>
      <c r="I59" s="21"/>
      <c r="J59" s="21"/>
      <c r="K59" s="21"/>
      <c r="L59" s="21"/>
      <c r="M59" s="21"/>
      <c r="N59" s="21"/>
      <c r="O59" s="21"/>
      <c r="P59" s="21"/>
      <c r="Q59" s="21"/>
      <c r="R59" s="21"/>
      <c r="S59" s="21"/>
      <c r="T59" s="21"/>
      <c r="U59" s="21"/>
      <c r="V59" s="21"/>
      <c r="W59" s="21"/>
      <c r="X59" s="21"/>
      <c r="Y59" s="21"/>
      <c r="Z59" s="21"/>
      <c r="AA59" s="21"/>
      <c r="AB59" s="21"/>
      <c r="AC59" s="55"/>
      <c r="AD59" s="21"/>
      <c r="AE59" s="21"/>
      <c r="AF59" s="21"/>
      <c r="AG59" s="21"/>
      <c r="AH59" s="21"/>
      <c r="AI59" s="21"/>
    </row>
    <row r="60" spans="3:35">
      <c r="C60" s="21"/>
      <c r="D60" s="21" t="s">
        <v>145</v>
      </c>
      <c r="E60" s="21"/>
      <c r="F60" s="21"/>
      <c r="G60" s="21"/>
      <c r="H60" s="21"/>
      <c r="I60" s="21"/>
      <c r="J60" s="21"/>
      <c r="K60" s="21"/>
      <c r="L60" s="21"/>
      <c r="M60" s="21"/>
      <c r="N60" s="21"/>
      <c r="O60" s="21"/>
      <c r="P60" s="21"/>
      <c r="Q60" s="21"/>
      <c r="R60" s="21"/>
      <c r="S60" s="21"/>
      <c r="T60" s="21"/>
      <c r="U60" s="21"/>
      <c r="V60" s="21"/>
      <c r="W60" s="21"/>
      <c r="X60" s="21"/>
      <c r="Y60" s="21"/>
      <c r="Z60" s="21"/>
      <c r="AA60" s="21"/>
      <c r="AB60" s="21"/>
      <c r="AC60" s="55"/>
      <c r="AD60" s="21"/>
      <c r="AE60" s="21"/>
      <c r="AF60" s="21"/>
      <c r="AG60" s="21"/>
      <c r="AH60" s="21"/>
      <c r="AI60" s="21"/>
    </row>
    <row r="61" spans="3:35" ht="30">
      <c r="C61" s="56" t="s">
        <v>207</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55"/>
      <c r="AD61" s="21"/>
      <c r="AE61" s="21"/>
      <c r="AF61" s="21"/>
      <c r="AG61" s="21"/>
      <c r="AH61" s="21"/>
      <c r="AI61" s="21"/>
    </row>
    <row r="62" spans="3:35">
      <c r="C62" s="21"/>
      <c r="D62" s="21" t="s">
        <v>145</v>
      </c>
      <c r="E62" s="21"/>
      <c r="F62" s="21"/>
      <c r="G62" s="21"/>
      <c r="H62" s="21"/>
      <c r="I62" s="21"/>
      <c r="J62" s="21"/>
      <c r="K62" s="21"/>
      <c r="L62" s="21"/>
      <c r="M62" s="21"/>
      <c r="N62" s="21"/>
      <c r="O62" s="21"/>
      <c r="P62" s="21"/>
      <c r="Q62" s="21"/>
      <c r="R62" s="21"/>
      <c r="S62" s="21"/>
      <c r="T62" s="21"/>
      <c r="U62" s="21"/>
      <c r="V62" s="21"/>
      <c r="W62" s="21"/>
      <c r="X62" s="21"/>
      <c r="Y62" s="21"/>
      <c r="Z62" s="21"/>
      <c r="AA62" s="21"/>
      <c r="AB62" s="21"/>
      <c r="AC62" s="55"/>
      <c r="AD62" s="21"/>
      <c r="AE62" s="21"/>
      <c r="AF62" s="21"/>
      <c r="AG62" s="21"/>
      <c r="AH62" s="21"/>
      <c r="AI62" s="21"/>
    </row>
    <row r="63" spans="3:35">
      <c r="C63" s="21"/>
      <c r="D63" s="21" t="s">
        <v>187</v>
      </c>
      <c r="E63" s="21"/>
      <c r="F63" s="21"/>
      <c r="G63" s="21"/>
      <c r="H63" s="21"/>
      <c r="I63" s="21"/>
      <c r="J63" s="21"/>
      <c r="K63" s="57"/>
      <c r="L63" s="21"/>
      <c r="M63" s="21"/>
      <c r="N63" s="21"/>
      <c r="O63" s="21"/>
      <c r="P63" s="21"/>
      <c r="Q63" s="21"/>
      <c r="R63" s="21"/>
      <c r="S63" s="21"/>
      <c r="T63" s="21"/>
      <c r="U63" s="21"/>
      <c r="V63" s="21"/>
      <c r="W63" s="21"/>
      <c r="X63" s="21"/>
      <c r="Y63" s="21"/>
      <c r="Z63" s="21"/>
      <c r="AA63" s="21"/>
      <c r="AB63" s="21"/>
      <c r="AC63" s="55"/>
      <c r="AD63" s="21"/>
      <c r="AE63" s="21"/>
      <c r="AF63" s="21"/>
      <c r="AG63" s="21"/>
      <c r="AH63" s="21"/>
      <c r="AI63" s="21"/>
    </row>
    <row r="64" spans="3:35">
      <c r="C64" s="21"/>
      <c r="D64" s="21" t="s">
        <v>191</v>
      </c>
      <c r="E64" s="21"/>
      <c r="F64" s="21"/>
      <c r="G64" s="21"/>
      <c r="H64" s="21"/>
      <c r="I64" s="21"/>
      <c r="J64" s="21"/>
      <c r="K64" s="211">
        <v>229736</v>
      </c>
      <c r="L64" s="21"/>
      <c r="M64" s="21"/>
      <c r="N64" s="21"/>
      <c r="O64" s="21"/>
      <c r="P64" s="21"/>
      <c r="Q64" s="21"/>
      <c r="R64" s="21"/>
      <c r="S64" s="21"/>
      <c r="T64" s="21"/>
      <c r="U64" s="21"/>
      <c r="V64" s="21"/>
      <c r="W64" s="21"/>
      <c r="X64" s="21"/>
      <c r="Y64" s="21"/>
      <c r="Z64" s="21"/>
      <c r="AA64" s="21"/>
      <c r="AB64" s="21"/>
      <c r="AC64" s="55"/>
      <c r="AD64" s="21"/>
      <c r="AE64" s="21"/>
      <c r="AF64" s="21"/>
      <c r="AG64" s="21"/>
      <c r="AH64" s="21"/>
      <c r="AI64" s="21"/>
    </row>
    <row r="65" spans="3:35">
      <c r="C65" s="21" t="s">
        <v>208</v>
      </c>
      <c r="D65" s="21"/>
      <c r="E65" s="21"/>
      <c r="F65" s="21"/>
      <c r="G65" s="21"/>
      <c r="H65" s="21"/>
      <c r="I65" s="21"/>
      <c r="J65" s="21"/>
      <c r="K65" s="57"/>
      <c r="L65" s="21"/>
      <c r="M65" s="21"/>
      <c r="N65" s="21"/>
      <c r="O65" s="21"/>
      <c r="P65" s="21"/>
      <c r="Q65" s="21"/>
      <c r="R65" s="21"/>
      <c r="S65" s="21"/>
      <c r="T65" s="21"/>
      <c r="U65" s="21"/>
      <c r="V65" s="21"/>
      <c r="W65" s="21"/>
      <c r="X65" s="21"/>
      <c r="Y65" s="21"/>
      <c r="Z65" s="21"/>
      <c r="AA65" s="21"/>
      <c r="AB65" s="21"/>
      <c r="AC65" s="55"/>
      <c r="AD65" s="21"/>
      <c r="AE65" s="21"/>
      <c r="AF65" s="21"/>
      <c r="AG65" s="21"/>
      <c r="AH65" s="21"/>
      <c r="AI65" s="21"/>
    </row>
    <row r="66" spans="3:35">
      <c r="C66" s="21"/>
      <c r="D66" s="21" t="s">
        <v>145</v>
      </c>
      <c r="E66" s="21"/>
      <c r="F66" s="21"/>
      <c r="G66" s="21"/>
      <c r="H66" s="21"/>
      <c r="I66" s="21"/>
      <c r="J66" s="21"/>
      <c r="K66" s="57"/>
      <c r="L66" s="21"/>
      <c r="M66" s="21"/>
      <c r="N66" s="21"/>
      <c r="O66" s="21"/>
      <c r="P66" s="21"/>
      <c r="Q66" s="21"/>
      <c r="R66" s="21"/>
      <c r="S66" s="21"/>
      <c r="T66" s="21"/>
      <c r="U66" s="21"/>
      <c r="V66" s="21"/>
      <c r="W66" s="21"/>
      <c r="X66" s="21"/>
      <c r="Y66" s="21"/>
      <c r="Z66" s="21"/>
      <c r="AA66" s="21"/>
      <c r="AB66" s="21"/>
      <c r="AC66" s="55"/>
      <c r="AD66" s="21"/>
      <c r="AE66" s="21"/>
      <c r="AF66" s="21"/>
      <c r="AG66" s="21"/>
      <c r="AH66" s="21"/>
      <c r="AI66" s="21"/>
    </row>
    <row r="67" spans="3:35">
      <c r="C67" s="21" t="s">
        <v>209</v>
      </c>
      <c r="D67" s="21"/>
      <c r="E67" s="21"/>
      <c r="F67" s="21"/>
      <c r="G67" s="21"/>
      <c r="H67" s="21"/>
      <c r="I67" s="21"/>
      <c r="J67" s="21"/>
      <c r="K67" s="57"/>
      <c r="L67" s="21"/>
      <c r="M67" s="21"/>
      <c r="N67" s="21"/>
      <c r="O67" s="21"/>
      <c r="P67" s="21"/>
      <c r="Q67" s="21"/>
      <c r="R67" s="21"/>
      <c r="S67" s="21"/>
      <c r="T67" s="21"/>
      <c r="U67" s="21"/>
      <c r="V67" s="21"/>
      <c r="W67" s="21"/>
      <c r="X67" s="21"/>
      <c r="Y67" s="21"/>
      <c r="Z67" s="21"/>
      <c r="AA67" s="21"/>
      <c r="AB67" s="21"/>
      <c r="AC67" s="55"/>
      <c r="AD67" s="21"/>
      <c r="AE67" s="21"/>
      <c r="AF67" s="21"/>
      <c r="AG67" s="21"/>
      <c r="AH67" s="21"/>
      <c r="AI67" s="21"/>
    </row>
    <row r="68" spans="3:35">
      <c r="C68" s="21"/>
      <c r="D68" s="21" t="s">
        <v>145</v>
      </c>
      <c r="E68" s="21"/>
      <c r="F68" s="21"/>
      <c r="G68" s="21"/>
      <c r="H68" s="21"/>
      <c r="I68" s="21"/>
      <c r="J68" s="21"/>
      <c r="K68" s="57"/>
      <c r="L68" s="21"/>
      <c r="M68" s="21"/>
      <c r="N68" s="21"/>
      <c r="O68" s="21"/>
      <c r="P68" s="21"/>
      <c r="Q68" s="21"/>
      <c r="R68" s="21"/>
      <c r="S68" s="21"/>
      <c r="T68" s="21"/>
      <c r="U68" s="21"/>
      <c r="V68" s="21"/>
      <c r="W68" s="21"/>
      <c r="X68" s="21"/>
      <c r="Y68" s="21"/>
      <c r="Z68" s="21"/>
      <c r="AA68" s="21"/>
      <c r="AB68" s="21"/>
      <c r="AC68" s="55"/>
      <c r="AD68" s="21"/>
      <c r="AE68" s="21"/>
      <c r="AF68" s="21"/>
      <c r="AG68" s="21"/>
      <c r="AH68" s="21"/>
      <c r="AI68" s="21"/>
    </row>
    <row r="69" spans="3:35">
      <c r="C69" s="21"/>
      <c r="D69" s="21" t="s">
        <v>210</v>
      </c>
      <c r="E69" s="21"/>
      <c r="F69" s="21"/>
      <c r="G69" s="21"/>
      <c r="H69" s="21"/>
      <c r="I69" s="21"/>
      <c r="J69" s="21"/>
      <c r="K69" s="21"/>
      <c r="L69" s="21"/>
      <c r="M69" s="21"/>
      <c r="N69" s="21"/>
      <c r="O69" s="21"/>
      <c r="P69" s="21"/>
      <c r="Q69" s="21"/>
      <c r="R69" s="21"/>
      <c r="S69" s="21"/>
      <c r="T69" s="21"/>
      <c r="U69" s="21"/>
      <c r="V69" s="21"/>
      <c r="W69" s="21"/>
      <c r="X69" s="21"/>
      <c r="Y69" s="21"/>
      <c r="Z69" s="21"/>
      <c r="AA69" s="21"/>
      <c r="AB69" s="21"/>
      <c r="AC69" s="55"/>
      <c r="AD69" s="21"/>
      <c r="AE69" s="21"/>
      <c r="AF69" s="21"/>
      <c r="AG69" s="21"/>
      <c r="AH69" s="21"/>
      <c r="AI69" s="21"/>
    </row>
    <row r="70" spans="3:35">
      <c r="C70" s="21"/>
      <c r="D70" s="21" t="s">
        <v>187</v>
      </c>
      <c r="E70" s="21"/>
      <c r="F70" s="21"/>
      <c r="G70" s="21"/>
      <c r="H70" s="21"/>
      <c r="I70" s="21"/>
      <c r="J70" s="21"/>
      <c r="K70" s="21"/>
      <c r="L70" s="21"/>
      <c r="M70" s="21"/>
      <c r="N70" s="21"/>
      <c r="O70" s="21"/>
      <c r="P70" s="21"/>
      <c r="Q70" s="21"/>
      <c r="R70" s="21"/>
      <c r="S70" s="21"/>
      <c r="T70" s="21"/>
      <c r="U70" s="21"/>
      <c r="V70" s="21"/>
      <c r="W70" s="21"/>
      <c r="X70" s="21"/>
      <c r="Y70" s="21"/>
      <c r="Z70" s="21"/>
      <c r="AA70" s="21"/>
      <c r="AB70" s="21"/>
      <c r="AC70" s="55"/>
      <c r="AD70" s="21"/>
      <c r="AE70" s="21"/>
      <c r="AF70" s="21"/>
      <c r="AG70" s="21"/>
      <c r="AH70" s="21"/>
      <c r="AI70" s="21"/>
    </row>
    <row r="71" spans="3:35">
      <c r="C71" s="21" t="s">
        <v>211</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55"/>
      <c r="AD71" s="21"/>
      <c r="AE71" s="21"/>
      <c r="AF71" s="21"/>
      <c r="AG71" s="21"/>
      <c r="AH71" s="21"/>
      <c r="AI71" s="21"/>
    </row>
    <row r="72" spans="3:35">
      <c r="C72" s="21"/>
      <c r="D72" s="21" t="s">
        <v>145</v>
      </c>
      <c r="E72" s="21"/>
      <c r="F72" s="21"/>
      <c r="G72" s="21"/>
      <c r="H72" s="21"/>
      <c r="I72" s="21"/>
      <c r="J72" s="21"/>
      <c r="K72" s="21"/>
      <c r="L72" s="21"/>
      <c r="M72" s="21"/>
      <c r="N72" s="21"/>
      <c r="O72" s="21"/>
      <c r="P72" s="21"/>
      <c r="Q72" s="21"/>
      <c r="R72" s="21"/>
      <c r="S72" s="21"/>
      <c r="T72" s="21"/>
      <c r="U72" s="21"/>
      <c r="V72" s="21"/>
      <c r="W72" s="21"/>
      <c r="X72" s="21"/>
      <c r="Y72" s="21"/>
      <c r="Z72" s="21"/>
      <c r="AA72" s="21"/>
      <c r="AB72" s="21"/>
      <c r="AC72" s="55"/>
      <c r="AD72" s="21"/>
      <c r="AE72" s="21"/>
      <c r="AF72" s="21"/>
      <c r="AG72" s="21"/>
      <c r="AH72" s="21"/>
      <c r="AI72" s="21"/>
    </row>
    <row r="73" spans="3:35">
      <c r="C73" s="21"/>
      <c r="D73" s="21" t="s">
        <v>202</v>
      </c>
      <c r="E73" s="21"/>
      <c r="F73" s="21"/>
      <c r="G73" s="21"/>
      <c r="H73" s="21"/>
      <c r="I73" s="21"/>
      <c r="J73" s="21"/>
      <c r="K73" s="21"/>
      <c r="L73" s="21"/>
      <c r="M73" s="21"/>
      <c r="N73" s="21"/>
      <c r="O73" s="21"/>
      <c r="P73" s="21"/>
      <c r="Q73" s="21"/>
      <c r="R73" s="21"/>
      <c r="S73" s="21"/>
      <c r="T73" s="21"/>
      <c r="U73" s="21"/>
      <c r="V73" s="21"/>
      <c r="W73" s="21"/>
      <c r="X73" s="21"/>
      <c r="Y73" s="21"/>
      <c r="Z73" s="21"/>
      <c r="AA73" s="21"/>
      <c r="AB73" s="21"/>
      <c r="AC73" s="55"/>
      <c r="AD73" s="21"/>
      <c r="AE73" s="21"/>
      <c r="AF73" s="21"/>
      <c r="AG73" s="21"/>
      <c r="AH73" s="21"/>
      <c r="AI73" s="21"/>
    </row>
    <row r="74" spans="3:35">
      <c r="C74" s="21"/>
      <c r="D74" s="21" t="s">
        <v>212</v>
      </c>
      <c r="E74" s="21"/>
      <c r="F74" s="21"/>
      <c r="G74" s="21"/>
      <c r="H74" s="21"/>
      <c r="I74" s="21"/>
      <c r="J74" s="21"/>
      <c r="K74" s="21"/>
      <c r="L74" s="21"/>
      <c r="M74" s="21"/>
      <c r="N74" s="21"/>
      <c r="O74" s="21"/>
      <c r="P74" s="21"/>
      <c r="Q74" s="21"/>
      <c r="R74" s="21"/>
      <c r="S74" s="21"/>
      <c r="T74" s="21"/>
      <c r="U74" s="21"/>
      <c r="V74" s="21"/>
      <c r="W74" s="21"/>
      <c r="X74" s="21"/>
      <c r="Y74" s="21"/>
      <c r="Z74" s="21"/>
      <c r="AA74" s="21"/>
      <c r="AB74" s="21"/>
      <c r="AC74" s="55"/>
      <c r="AD74" s="21"/>
      <c r="AE74" s="21"/>
      <c r="AF74" s="21"/>
      <c r="AG74" s="21"/>
      <c r="AH74" s="21"/>
      <c r="AI74" s="21"/>
    </row>
    <row r="75" spans="3:35">
      <c r="C75" s="21" t="s">
        <v>213</v>
      </c>
      <c r="D75" s="21" t="s">
        <v>191</v>
      </c>
      <c r="E75" s="21"/>
      <c r="F75" s="21"/>
      <c r="G75" s="21"/>
      <c r="H75" s="21"/>
      <c r="I75" s="21"/>
      <c r="J75" s="21"/>
      <c r="K75" s="21"/>
      <c r="L75" s="21"/>
      <c r="M75" s="21"/>
      <c r="N75" s="21"/>
      <c r="O75" s="21"/>
      <c r="P75" s="21"/>
      <c r="Q75" s="21"/>
      <c r="R75" s="21"/>
      <c r="S75" s="21"/>
      <c r="T75" s="21"/>
      <c r="U75" s="21"/>
      <c r="V75" s="21"/>
      <c r="W75" s="21"/>
      <c r="X75" s="21"/>
      <c r="Y75" s="21"/>
      <c r="Z75" s="21"/>
      <c r="AA75" s="21"/>
      <c r="AB75" s="21"/>
      <c r="AC75" s="55"/>
      <c r="AD75" s="21"/>
      <c r="AE75" s="21"/>
      <c r="AF75" s="21"/>
      <c r="AG75" s="21"/>
      <c r="AH75" s="21"/>
      <c r="AI75" s="21"/>
    </row>
    <row r="76" spans="3:35">
      <c r="C76" s="21" t="s">
        <v>214</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55"/>
      <c r="AD76" s="21"/>
      <c r="AE76" s="21"/>
      <c r="AF76" s="21"/>
      <c r="AG76" s="21"/>
      <c r="AH76" s="21"/>
      <c r="AI76" s="21"/>
    </row>
    <row r="77" spans="3:35">
      <c r="C77" s="21"/>
      <c r="D77" s="21" t="s">
        <v>145</v>
      </c>
      <c r="E77" s="21"/>
      <c r="F77" s="21"/>
      <c r="G77" s="21"/>
      <c r="H77" s="21"/>
      <c r="I77" s="21"/>
      <c r="J77" s="21"/>
      <c r="K77" s="21"/>
      <c r="L77" s="21"/>
      <c r="M77" s="21"/>
      <c r="N77" s="21"/>
      <c r="O77" s="21"/>
      <c r="P77" s="21"/>
      <c r="Q77" s="21"/>
      <c r="R77" s="21"/>
      <c r="S77" s="21"/>
      <c r="T77" s="21"/>
      <c r="U77" s="21"/>
      <c r="V77" s="21"/>
      <c r="W77" s="21"/>
      <c r="X77" s="21"/>
      <c r="Y77" s="21"/>
      <c r="Z77" s="21"/>
      <c r="AA77" s="21"/>
      <c r="AB77" s="21"/>
      <c r="AC77" s="55"/>
      <c r="AD77" s="21"/>
      <c r="AE77" s="21"/>
      <c r="AF77" s="21"/>
      <c r="AG77" s="21"/>
      <c r="AH77" s="21"/>
      <c r="AI77" s="21"/>
    </row>
    <row r="78" spans="3:35">
      <c r="C78" s="21" t="s">
        <v>215</v>
      </c>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55"/>
      <c r="AD78" s="21"/>
      <c r="AE78" s="21"/>
      <c r="AF78" s="21"/>
      <c r="AG78" s="21"/>
      <c r="AH78" s="21"/>
      <c r="AI78" s="21"/>
    </row>
    <row r="79" spans="3:35">
      <c r="C79" s="21"/>
      <c r="D79" s="21" t="s">
        <v>153</v>
      </c>
      <c r="E79" s="21"/>
      <c r="F79" s="21"/>
      <c r="G79" s="21"/>
      <c r="H79" s="21"/>
      <c r="I79" s="21"/>
      <c r="J79" s="21"/>
      <c r="K79" s="21"/>
      <c r="L79" s="21"/>
      <c r="M79" s="21"/>
      <c r="N79" s="21"/>
      <c r="O79" s="21"/>
      <c r="P79" s="21"/>
      <c r="Q79" s="21"/>
      <c r="R79" s="21"/>
      <c r="S79" s="21"/>
      <c r="T79" s="21"/>
      <c r="U79" s="21"/>
      <c r="V79" s="21"/>
      <c r="W79" s="21"/>
      <c r="X79" s="21"/>
      <c r="Y79" s="21"/>
      <c r="Z79" s="21"/>
      <c r="AA79" s="21"/>
      <c r="AB79" s="21"/>
      <c r="AC79" s="55"/>
      <c r="AD79" s="21"/>
      <c r="AE79" s="21"/>
      <c r="AF79" s="21"/>
      <c r="AG79" s="21"/>
      <c r="AH79" s="21"/>
      <c r="AI79" s="21"/>
    </row>
    <row r="80" spans="3:35">
      <c r="C80" s="21" t="s">
        <v>216</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55"/>
      <c r="AD80" s="21"/>
      <c r="AE80" s="21"/>
      <c r="AF80" s="21"/>
      <c r="AG80" s="21"/>
      <c r="AH80" s="21"/>
      <c r="AI80" s="21"/>
    </row>
    <row r="81" spans="3:35">
      <c r="C81" s="21"/>
      <c r="D81" s="21" t="s">
        <v>153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55"/>
      <c r="AD81" s="21"/>
      <c r="AE81" s="21"/>
      <c r="AF81" s="21"/>
      <c r="AG81" s="21"/>
      <c r="AH81" s="21"/>
      <c r="AI81" s="21"/>
    </row>
    <row r="82" spans="3:35">
      <c r="C82" s="21"/>
      <c r="D82" s="21" t="s">
        <v>145</v>
      </c>
      <c r="E82" s="21"/>
      <c r="F82" s="21"/>
      <c r="G82" s="21"/>
      <c r="H82" s="21"/>
      <c r="I82" s="21"/>
      <c r="J82" s="21"/>
      <c r="K82" s="21"/>
      <c r="L82" s="21"/>
      <c r="M82" s="21"/>
      <c r="N82" s="21"/>
      <c r="O82" s="21"/>
      <c r="P82" s="21"/>
      <c r="Q82" s="21"/>
      <c r="R82" s="21"/>
      <c r="S82" s="21"/>
      <c r="T82" s="21"/>
      <c r="U82" s="21"/>
      <c r="V82" s="21"/>
      <c r="W82" s="21"/>
      <c r="X82" s="21"/>
      <c r="Y82" s="21"/>
      <c r="Z82" s="21"/>
      <c r="AA82" s="21"/>
      <c r="AB82" s="21"/>
      <c r="AC82" s="55"/>
      <c r="AD82" s="21"/>
      <c r="AE82" s="21"/>
      <c r="AF82" s="21"/>
      <c r="AG82" s="21"/>
      <c r="AH82" s="21"/>
      <c r="AI82" s="21"/>
    </row>
    <row r="83" spans="3:35">
      <c r="C83" s="21" t="s">
        <v>217</v>
      </c>
      <c r="D83" s="21" t="s">
        <v>191</v>
      </c>
      <c r="E83" s="21"/>
      <c r="F83" s="21"/>
      <c r="G83" s="21"/>
      <c r="H83" s="21"/>
      <c r="I83" s="21"/>
      <c r="J83" s="21"/>
      <c r="K83" s="21"/>
      <c r="L83" s="21"/>
      <c r="M83" s="21"/>
      <c r="N83" s="21"/>
      <c r="O83" s="21"/>
      <c r="P83" s="21"/>
      <c r="Q83" s="21"/>
      <c r="R83" s="21"/>
      <c r="S83" s="21"/>
      <c r="T83" s="21"/>
      <c r="U83" s="21"/>
      <c r="V83" s="21"/>
      <c r="W83" s="21"/>
      <c r="X83" s="21"/>
      <c r="Y83" s="21"/>
      <c r="Z83" s="21"/>
      <c r="AA83" s="21"/>
      <c r="AB83" s="21"/>
      <c r="AC83" s="55"/>
      <c r="AD83" s="21"/>
      <c r="AE83" s="21"/>
      <c r="AF83" s="21"/>
      <c r="AG83" s="21"/>
      <c r="AH83" s="21"/>
      <c r="AI83" s="21"/>
    </row>
    <row r="84" spans="3:35" ht="30">
      <c r="C84" s="56" t="s">
        <v>218</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55"/>
      <c r="AD84" s="21"/>
      <c r="AE84" s="21"/>
      <c r="AF84" s="21"/>
      <c r="AG84" s="21"/>
      <c r="AH84" s="21"/>
      <c r="AI84" s="21"/>
    </row>
    <row r="85" spans="3:35">
      <c r="C85" s="56"/>
      <c r="D85" s="21" t="s">
        <v>179</v>
      </c>
      <c r="E85" s="21"/>
      <c r="F85" s="21"/>
      <c r="G85" s="21"/>
      <c r="H85" s="21"/>
      <c r="I85" s="21"/>
      <c r="J85" s="21"/>
      <c r="K85" s="21"/>
      <c r="L85" s="21"/>
      <c r="M85" s="21"/>
      <c r="N85" s="21"/>
      <c r="O85" s="21"/>
      <c r="P85" s="21"/>
      <c r="Q85" s="21"/>
      <c r="R85" s="21"/>
      <c r="S85" s="21"/>
      <c r="T85" s="21"/>
      <c r="U85" s="21"/>
      <c r="V85" s="21"/>
      <c r="W85" s="21"/>
      <c r="X85" s="21"/>
      <c r="Y85" s="21"/>
      <c r="Z85" s="21"/>
      <c r="AA85" s="21"/>
      <c r="AB85" s="21"/>
      <c r="AC85" s="55"/>
      <c r="AD85" s="21"/>
      <c r="AE85" s="21"/>
      <c r="AF85" s="21"/>
      <c r="AG85" s="21"/>
      <c r="AH85" s="21"/>
      <c r="AI85" s="21"/>
    </row>
    <row r="86" spans="3:35">
      <c r="C86" s="56"/>
      <c r="D86" s="21" t="s">
        <v>219</v>
      </c>
      <c r="E86" s="21"/>
      <c r="F86" s="21"/>
      <c r="G86" s="21"/>
      <c r="H86" s="21"/>
      <c r="I86" s="21"/>
      <c r="J86" s="21"/>
      <c r="K86" s="21"/>
      <c r="L86" s="21"/>
      <c r="M86" s="21"/>
      <c r="N86" s="21"/>
      <c r="O86" s="21"/>
      <c r="P86" s="21"/>
      <c r="Q86" s="21"/>
      <c r="R86" s="21"/>
      <c r="S86" s="21"/>
      <c r="T86" s="21"/>
      <c r="U86" s="21"/>
      <c r="V86" s="21"/>
      <c r="W86" s="21"/>
      <c r="X86" s="21"/>
      <c r="Y86" s="21"/>
      <c r="Z86" s="21"/>
      <c r="AA86" s="21"/>
      <c r="AB86" s="21"/>
      <c r="AC86" s="55"/>
      <c r="AD86" s="21"/>
      <c r="AE86" s="21"/>
      <c r="AF86" s="21"/>
      <c r="AG86" s="21"/>
      <c r="AH86" s="21"/>
      <c r="AI86" s="21"/>
    </row>
    <row r="87" spans="3:35" ht="30">
      <c r="C87" s="56" t="s">
        <v>220</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55"/>
      <c r="AD87" s="21"/>
      <c r="AE87" s="21"/>
      <c r="AF87" s="21"/>
      <c r="AG87" s="21"/>
      <c r="AH87" s="21"/>
      <c r="AI87" s="21"/>
    </row>
    <row r="88" spans="3:35">
      <c r="C88" s="56"/>
      <c r="D88" s="21" t="s">
        <v>179</v>
      </c>
      <c r="E88" s="21"/>
      <c r="F88" s="21"/>
      <c r="G88" s="21"/>
      <c r="H88" s="21"/>
      <c r="I88" s="21"/>
      <c r="J88" s="21"/>
      <c r="K88" s="21"/>
      <c r="L88" s="21"/>
      <c r="M88" s="21"/>
      <c r="N88" s="21"/>
      <c r="O88" s="21"/>
      <c r="P88" s="21"/>
      <c r="Q88" s="21"/>
      <c r="R88" s="21"/>
      <c r="S88" s="21"/>
      <c r="T88" s="21"/>
      <c r="U88" s="21"/>
      <c r="V88" s="21"/>
      <c r="W88" s="21"/>
      <c r="X88" s="21"/>
      <c r="Y88" s="21"/>
      <c r="Z88" s="21"/>
      <c r="AA88" s="21"/>
      <c r="AB88" s="21"/>
      <c r="AC88" s="55"/>
      <c r="AD88" s="21"/>
      <c r="AE88" s="21"/>
      <c r="AF88" s="21"/>
      <c r="AG88" s="21"/>
      <c r="AH88" s="21"/>
      <c r="AI88" s="21"/>
    </row>
    <row r="89" spans="3:35" ht="30">
      <c r="C89" s="56" t="s">
        <v>221</v>
      </c>
      <c r="D89" s="21"/>
      <c r="E89" s="21"/>
      <c r="F89" s="21"/>
      <c r="G89" s="21"/>
      <c r="H89" s="21"/>
      <c r="I89" s="21"/>
      <c r="J89" s="21"/>
      <c r="K89" s="210">
        <v>0</v>
      </c>
      <c r="L89" s="21"/>
      <c r="M89" s="21"/>
      <c r="N89" s="21"/>
      <c r="O89" s="21"/>
      <c r="P89" s="21"/>
      <c r="Q89" s="21"/>
      <c r="R89" s="21"/>
      <c r="S89" s="21"/>
      <c r="T89" s="21"/>
      <c r="U89" s="21"/>
      <c r="V89" s="21"/>
      <c r="W89" s="21"/>
      <c r="X89" s="21"/>
      <c r="Y89" s="21"/>
      <c r="Z89" s="21"/>
      <c r="AA89" s="21"/>
      <c r="AB89" s="21"/>
      <c r="AC89" s="55"/>
      <c r="AD89" s="21"/>
      <c r="AE89" s="21"/>
      <c r="AF89" s="21"/>
      <c r="AG89" s="21"/>
      <c r="AH89" s="21"/>
      <c r="AI89" s="21"/>
    </row>
    <row r="90" spans="3:35">
      <c r="C90" s="21"/>
      <c r="D90" s="21" t="s">
        <v>191</v>
      </c>
      <c r="E90" s="21"/>
      <c r="F90" s="21"/>
      <c r="G90" s="21"/>
      <c r="H90" s="21"/>
      <c r="I90" s="21"/>
      <c r="J90" s="21"/>
      <c r="K90" s="21"/>
      <c r="L90" s="21"/>
      <c r="M90" s="21"/>
      <c r="N90" s="21"/>
      <c r="O90" s="21"/>
      <c r="P90" s="21"/>
      <c r="Q90" s="21"/>
      <c r="R90" s="21"/>
      <c r="S90" s="21"/>
      <c r="T90" s="21"/>
      <c r="U90" s="21"/>
      <c r="V90" s="21"/>
      <c r="W90" s="21"/>
      <c r="X90" s="21"/>
      <c r="Y90" s="21"/>
      <c r="Z90" s="21"/>
      <c r="AA90" s="21"/>
      <c r="AB90" s="21"/>
      <c r="AC90" s="55"/>
      <c r="AD90" s="21"/>
      <c r="AE90" s="21"/>
      <c r="AF90" s="21"/>
      <c r="AG90" s="21"/>
      <c r="AH90" s="21"/>
      <c r="AI90" s="21"/>
    </row>
    <row r="91" spans="3:35">
      <c r="C91" s="21" t="s">
        <v>222</v>
      </c>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55"/>
      <c r="AD91" s="21"/>
      <c r="AE91" s="21"/>
      <c r="AF91" s="21"/>
      <c r="AG91" s="21"/>
      <c r="AH91" s="21"/>
      <c r="AI91" s="21"/>
    </row>
    <row r="92" spans="3:35">
      <c r="C92" s="21" t="s">
        <v>223</v>
      </c>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55"/>
      <c r="AD92" s="21"/>
      <c r="AE92" s="21"/>
      <c r="AF92" s="21"/>
      <c r="AG92" s="21"/>
      <c r="AH92" s="21"/>
      <c r="AI92" s="21"/>
    </row>
    <row r="93" spans="3:35" ht="30">
      <c r="C93" s="56" t="s">
        <v>224</v>
      </c>
      <c r="D93" s="21"/>
      <c r="E93" s="21"/>
      <c r="F93" s="21"/>
      <c r="G93" s="21"/>
      <c r="H93" s="21"/>
      <c r="I93" s="21"/>
      <c r="J93" s="21"/>
      <c r="K93" s="211">
        <v>136</v>
      </c>
      <c r="L93" s="21"/>
      <c r="M93" s="21"/>
      <c r="N93" s="21"/>
      <c r="O93" s="21"/>
      <c r="P93" s="21"/>
      <c r="Q93" s="21"/>
      <c r="R93" s="21"/>
      <c r="S93" s="21"/>
      <c r="T93" s="21"/>
      <c r="U93" s="21"/>
      <c r="V93" s="21"/>
      <c r="W93" s="21"/>
      <c r="X93" s="21"/>
      <c r="Y93" s="21"/>
      <c r="Z93" s="21"/>
      <c r="AA93" s="21"/>
      <c r="AB93" s="21"/>
      <c r="AC93" s="55"/>
      <c r="AD93" s="21"/>
      <c r="AE93" s="21"/>
      <c r="AF93" s="21"/>
      <c r="AG93" s="21"/>
      <c r="AH93" s="21"/>
      <c r="AI93" s="21"/>
    </row>
    <row r="94" spans="3:35">
      <c r="C94" s="21"/>
      <c r="D94" s="21" t="s">
        <v>225</v>
      </c>
      <c r="E94" s="21"/>
      <c r="F94" s="21"/>
      <c r="G94" s="21"/>
      <c r="H94" s="21"/>
      <c r="I94" s="21"/>
      <c r="J94" s="21"/>
      <c r="K94" s="57"/>
      <c r="L94" s="21"/>
      <c r="M94" s="21"/>
      <c r="N94" s="21"/>
      <c r="O94" s="21"/>
      <c r="P94" s="21"/>
      <c r="Q94" s="21"/>
      <c r="R94" s="21"/>
      <c r="S94" s="21"/>
      <c r="T94" s="21"/>
      <c r="U94" s="21"/>
      <c r="V94" s="21"/>
      <c r="W94" s="21"/>
      <c r="X94" s="21"/>
      <c r="Y94" s="21"/>
      <c r="Z94" s="21"/>
      <c r="AA94" s="21"/>
      <c r="AB94" s="21"/>
      <c r="AC94" s="55"/>
      <c r="AD94" s="21"/>
      <c r="AE94" s="21"/>
      <c r="AF94" s="21"/>
      <c r="AG94" s="21"/>
      <c r="AH94" s="21"/>
      <c r="AI94" s="21"/>
    </row>
    <row r="95" spans="3:35">
      <c r="C95" s="21"/>
      <c r="D95" s="21" t="s">
        <v>181</v>
      </c>
      <c r="E95" s="21"/>
      <c r="F95" s="21"/>
      <c r="G95" s="21"/>
      <c r="H95" s="21"/>
      <c r="I95" s="21"/>
      <c r="J95" s="21"/>
      <c r="K95" s="57"/>
      <c r="L95" s="21"/>
      <c r="M95" s="21"/>
      <c r="N95" s="21"/>
      <c r="O95" s="21"/>
      <c r="P95" s="21"/>
      <c r="Q95" s="21"/>
      <c r="R95" s="21"/>
      <c r="S95" s="21"/>
      <c r="T95" s="21"/>
      <c r="U95" s="21"/>
      <c r="V95" s="21"/>
      <c r="W95" s="21"/>
      <c r="X95" s="21"/>
      <c r="Y95" s="21"/>
      <c r="Z95" s="21"/>
      <c r="AA95" s="21"/>
      <c r="AB95" s="21"/>
      <c r="AC95" s="55"/>
      <c r="AD95" s="21"/>
      <c r="AE95" s="21"/>
      <c r="AF95" s="21"/>
      <c r="AG95" s="21"/>
      <c r="AH95" s="21"/>
      <c r="AI95" s="21"/>
    </row>
    <row r="96" spans="3:35">
      <c r="C96" s="21" t="s">
        <v>226</v>
      </c>
      <c r="D96" s="21"/>
      <c r="E96" s="21"/>
      <c r="F96" s="21"/>
      <c r="G96" s="21"/>
      <c r="H96" s="21"/>
      <c r="I96" s="21"/>
      <c r="J96" s="21"/>
      <c r="K96" s="57"/>
      <c r="L96" s="21"/>
      <c r="M96" s="21"/>
      <c r="N96" s="21"/>
      <c r="O96" s="21"/>
      <c r="P96" s="21"/>
      <c r="Q96" s="21"/>
      <c r="R96" s="21"/>
      <c r="S96" s="21"/>
      <c r="T96" s="21"/>
      <c r="U96" s="21"/>
      <c r="V96" s="21"/>
      <c r="W96" s="21"/>
      <c r="X96" s="21"/>
      <c r="Y96" s="21"/>
      <c r="Z96" s="21"/>
      <c r="AA96" s="21"/>
      <c r="AB96" s="21"/>
      <c r="AC96" s="55"/>
      <c r="AD96" s="21"/>
      <c r="AE96" s="21"/>
      <c r="AF96" s="21"/>
      <c r="AG96" s="21"/>
      <c r="AH96" s="21"/>
      <c r="AI96" s="21"/>
    </row>
    <row r="97" spans="3:35">
      <c r="C97" s="21"/>
      <c r="D97" s="21" t="s">
        <v>153</v>
      </c>
      <c r="E97" s="21"/>
      <c r="F97" s="21"/>
      <c r="G97" s="21"/>
      <c r="H97" s="21"/>
      <c r="I97" s="21"/>
      <c r="J97" s="21"/>
      <c r="K97" s="57"/>
      <c r="L97" s="21"/>
      <c r="M97" s="21"/>
      <c r="N97" s="21"/>
      <c r="O97" s="21"/>
      <c r="P97" s="21"/>
      <c r="Q97" s="21"/>
      <c r="R97" s="21"/>
      <c r="S97" s="21"/>
      <c r="T97" s="21"/>
      <c r="U97" s="21"/>
      <c r="V97" s="21"/>
      <c r="W97" s="21"/>
      <c r="X97" s="21"/>
      <c r="Y97" s="21"/>
      <c r="Z97" s="21"/>
      <c r="AA97" s="21"/>
      <c r="AB97" s="21"/>
      <c r="AC97" s="55"/>
      <c r="AD97" s="21"/>
      <c r="AE97" s="21"/>
      <c r="AF97" s="21"/>
      <c r="AG97" s="21"/>
      <c r="AH97" s="21"/>
      <c r="AI97" s="21"/>
    </row>
    <row r="98" spans="3:35">
      <c r="C98" s="21"/>
      <c r="D98" s="21" t="s">
        <v>227</v>
      </c>
      <c r="E98" s="21"/>
      <c r="F98" s="21"/>
      <c r="G98" s="21"/>
      <c r="H98" s="21"/>
      <c r="I98" s="21"/>
      <c r="J98" s="21"/>
      <c r="K98" s="57"/>
      <c r="L98" s="21"/>
      <c r="M98" s="21"/>
      <c r="N98" s="21"/>
      <c r="O98" s="21"/>
      <c r="P98" s="21"/>
      <c r="Q98" s="21"/>
      <c r="R98" s="21"/>
      <c r="S98" s="21"/>
      <c r="T98" s="21"/>
      <c r="U98" s="21"/>
      <c r="V98" s="21"/>
      <c r="W98" s="21"/>
      <c r="X98" s="21"/>
      <c r="Y98" s="21"/>
      <c r="Z98" s="21"/>
      <c r="AA98" s="21"/>
      <c r="AB98" s="21"/>
      <c r="AC98" s="55"/>
      <c r="AD98" s="21"/>
      <c r="AE98" s="21"/>
      <c r="AF98" s="21"/>
      <c r="AG98" s="21"/>
      <c r="AH98" s="21"/>
      <c r="AI98" s="21"/>
    </row>
    <row r="99" spans="3:35">
      <c r="C99" s="21" t="s">
        <v>228</v>
      </c>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55"/>
      <c r="AD99" s="21"/>
      <c r="AE99" s="21"/>
      <c r="AF99" s="21"/>
      <c r="AG99" s="21"/>
      <c r="AH99" s="21"/>
      <c r="AI99" s="21"/>
    </row>
    <row r="100" spans="3:35">
      <c r="C100" s="21"/>
      <c r="D100" s="21" t="s">
        <v>121</v>
      </c>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55"/>
      <c r="AD100" s="21"/>
      <c r="AE100" s="21"/>
      <c r="AF100" s="21"/>
      <c r="AG100" s="21"/>
      <c r="AH100" s="21"/>
      <c r="AI100" s="21"/>
    </row>
    <row r="101" spans="3:35">
      <c r="C101" s="21"/>
      <c r="D101" s="21" t="s">
        <v>227</v>
      </c>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55"/>
      <c r="AD101" s="21"/>
      <c r="AE101" s="21"/>
      <c r="AF101" s="21"/>
      <c r="AG101" s="21"/>
      <c r="AH101" s="21"/>
      <c r="AI101" s="21"/>
    </row>
    <row r="102" spans="3:35">
      <c r="C102" s="21"/>
      <c r="D102" s="21" t="s">
        <v>188</v>
      </c>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55"/>
      <c r="AD102" s="21"/>
      <c r="AE102" s="21"/>
      <c r="AF102" s="21"/>
      <c r="AG102" s="21"/>
      <c r="AH102" s="21"/>
      <c r="AI102" s="21"/>
    </row>
    <row r="103" spans="3:35">
      <c r="C103" s="21" t="s">
        <v>229</v>
      </c>
      <c r="D103" s="21" t="s">
        <v>121</v>
      </c>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55"/>
      <c r="AD103" s="21"/>
      <c r="AE103" s="21"/>
      <c r="AF103" s="21"/>
      <c r="AG103" s="21"/>
      <c r="AH103" s="21"/>
      <c r="AI103" s="21"/>
    </row>
    <row r="104" spans="3:35">
      <c r="C104" s="21"/>
      <c r="D104" s="21" t="s">
        <v>181</v>
      </c>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55"/>
      <c r="AD104" s="21"/>
      <c r="AE104" s="21"/>
      <c r="AF104" s="21"/>
      <c r="AG104" s="21"/>
      <c r="AH104" s="21"/>
      <c r="AI104" s="21"/>
    </row>
    <row r="105" spans="3:35">
      <c r="C105" s="21" t="s">
        <v>230</v>
      </c>
      <c r="D105" s="21"/>
      <c r="E105" s="21"/>
      <c r="F105" s="21"/>
      <c r="G105" s="21"/>
      <c r="H105" s="21"/>
      <c r="I105" s="21"/>
      <c r="J105" s="21"/>
      <c r="K105" s="210">
        <v>0</v>
      </c>
      <c r="L105" s="21"/>
      <c r="M105" s="21"/>
      <c r="N105" s="21"/>
      <c r="O105" s="21"/>
      <c r="P105" s="21"/>
      <c r="Q105" s="21"/>
      <c r="R105" s="21"/>
      <c r="S105" s="21"/>
      <c r="T105" s="21"/>
      <c r="U105" s="21"/>
      <c r="V105" s="21"/>
      <c r="W105" s="21"/>
      <c r="X105" s="21"/>
      <c r="Y105" s="21"/>
      <c r="Z105" s="21"/>
      <c r="AA105" s="21"/>
      <c r="AB105" s="21"/>
      <c r="AC105" s="55"/>
      <c r="AD105" s="21"/>
      <c r="AE105" s="21"/>
      <c r="AF105" s="21"/>
      <c r="AG105" s="21"/>
      <c r="AH105" s="21"/>
      <c r="AI105" s="21"/>
    </row>
    <row r="106" spans="3:35">
      <c r="C106" s="21"/>
      <c r="D106" s="21" t="s">
        <v>153</v>
      </c>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55"/>
      <c r="AD106" s="21"/>
      <c r="AE106" s="21"/>
      <c r="AF106" s="21"/>
      <c r="AG106" s="21"/>
      <c r="AH106" s="21"/>
      <c r="AI106" s="21"/>
    </row>
    <row r="107" spans="3:35">
      <c r="C107" s="21" t="s">
        <v>231</v>
      </c>
      <c r="D107" s="21" t="s">
        <v>153</v>
      </c>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55"/>
      <c r="AD107" s="21"/>
      <c r="AE107" s="21"/>
      <c r="AF107" s="21"/>
      <c r="AG107" s="21"/>
      <c r="AH107" s="21"/>
      <c r="AI107" s="21"/>
    </row>
    <row r="108" spans="3:35">
      <c r="C108" s="21" t="s">
        <v>232</v>
      </c>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55"/>
      <c r="AD108" s="21"/>
      <c r="AE108" s="21"/>
      <c r="AF108" s="21"/>
      <c r="AG108" s="21"/>
      <c r="AH108" s="21"/>
      <c r="AI108" s="21"/>
    </row>
    <row r="109" spans="3:35">
      <c r="C109" s="21"/>
      <c r="D109" s="21" t="s">
        <v>153</v>
      </c>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55"/>
      <c r="AD109" s="21"/>
      <c r="AE109" s="21"/>
      <c r="AF109" s="21"/>
      <c r="AG109" s="21"/>
      <c r="AH109" s="21"/>
      <c r="AI109" s="21"/>
    </row>
    <row r="110" spans="3:35">
      <c r="C110" s="21"/>
      <c r="D110" s="21" t="s">
        <v>121</v>
      </c>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55"/>
      <c r="AD110" s="21"/>
      <c r="AE110" s="21"/>
      <c r="AF110" s="21"/>
      <c r="AG110" s="21"/>
      <c r="AH110" s="21"/>
      <c r="AI110" s="21"/>
    </row>
    <row r="111" spans="3:35">
      <c r="C111" s="21" t="s">
        <v>233</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55"/>
      <c r="AD111" s="21"/>
      <c r="AE111" s="21"/>
      <c r="AF111" s="21"/>
      <c r="AG111" s="21"/>
      <c r="AH111" s="21"/>
      <c r="AI111" s="21"/>
    </row>
    <row r="112" spans="3:35">
      <c r="C112" s="21"/>
      <c r="D112" s="21" t="s">
        <v>234</v>
      </c>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55"/>
      <c r="AD112" s="21"/>
      <c r="AE112" s="21"/>
      <c r="AF112" s="21"/>
      <c r="AG112" s="21"/>
      <c r="AH112" s="21"/>
      <c r="AI112" s="21"/>
    </row>
    <row r="113" spans="3:35">
      <c r="C113" s="21" t="s">
        <v>235</v>
      </c>
      <c r="D113" s="21" t="s">
        <v>121</v>
      </c>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55"/>
      <c r="AD113" s="21"/>
      <c r="AE113" s="21"/>
      <c r="AF113" s="21"/>
      <c r="AG113" s="21"/>
      <c r="AH113" s="21"/>
      <c r="AI113" s="21"/>
    </row>
    <row r="114" spans="3:35">
      <c r="C114" s="21" t="s">
        <v>236</v>
      </c>
      <c r="D114" s="21"/>
      <c r="E114" s="21"/>
      <c r="F114" s="21"/>
      <c r="G114" s="21"/>
      <c r="H114" s="21"/>
      <c r="I114" s="21"/>
      <c r="J114" s="21"/>
      <c r="K114" s="57"/>
      <c r="L114" s="21"/>
      <c r="M114" s="21"/>
      <c r="N114" s="21"/>
      <c r="O114" s="21"/>
      <c r="P114" s="21"/>
      <c r="Q114" s="21"/>
      <c r="R114" s="21"/>
      <c r="S114" s="21"/>
      <c r="T114" s="21"/>
      <c r="U114" s="21"/>
      <c r="V114" s="21"/>
      <c r="W114" s="21"/>
      <c r="X114" s="21"/>
      <c r="Y114" s="21"/>
      <c r="Z114" s="21"/>
      <c r="AA114" s="21"/>
      <c r="AB114" s="21"/>
      <c r="AC114" s="55"/>
      <c r="AD114" s="21"/>
      <c r="AE114" s="21"/>
      <c r="AF114" s="21"/>
      <c r="AG114" s="21"/>
      <c r="AH114" s="21"/>
      <c r="AI114" s="21"/>
    </row>
    <row r="115" spans="3:35">
      <c r="C115" s="21"/>
      <c r="D115" s="21" t="s">
        <v>153</v>
      </c>
      <c r="E115" s="21"/>
      <c r="F115" s="21"/>
      <c r="G115" s="21"/>
      <c r="H115" s="21"/>
      <c r="I115" s="21"/>
      <c r="J115" s="21"/>
      <c r="K115" s="57"/>
      <c r="L115" s="21"/>
      <c r="M115" s="21"/>
      <c r="N115" s="21"/>
      <c r="O115" s="21"/>
      <c r="P115" s="21"/>
      <c r="Q115" s="21"/>
      <c r="R115" s="21"/>
      <c r="S115" s="21"/>
      <c r="T115" s="21"/>
      <c r="U115" s="21"/>
      <c r="V115" s="21"/>
      <c r="W115" s="21"/>
      <c r="X115" s="21"/>
      <c r="Y115" s="21"/>
      <c r="Z115" s="21"/>
      <c r="AA115" s="21"/>
      <c r="AB115" s="21"/>
      <c r="AC115" s="55"/>
      <c r="AD115" s="21"/>
      <c r="AE115" s="21"/>
      <c r="AF115" s="21"/>
      <c r="AG115" s="21"/>
      <c r="AH115" s="21"/>
      <c r="AI115" s="21"/>
    </row>
    <row r="116" spans="3:35">
      <c r="C116" s="21"/>
      <c r="D116" s="21" t="s">
        <v>121</v>
      </c>
      <c r="E116" s="21"/>
      <c r="F116" s="21"/>
      <c r="G116" s="21"/>
      <c r="H116" s="21"/>
      <c r="I116" s="21"/>
      <c r="J116" s="21"/>
      <c r="K116" s="57"/>
      <c r="L116" s="21"/>
      <c r="M116" s="21"/>
      <c r="N116" s="21"/>
      <c r="O116" s="21"/>
      <c r="P116" s="21"/>
      <c r="Q116" s="21"/>
      <c r="R116" s="21"/>
      <c r="S116" s="21"/>
      <c r="T116" s="21"/>
      <c r="U116" s="21"/>
      <c r="V116" s="21"/>
      <c r="W116" s="21"/>
      <c r="X116" s="21"/>
      <c r="Y116" s="21"/>
      <c r="Z116" s="21"/>
      <c r="AA116" s="21"/>
      <c r="AB116" s="21"/>
      <c r="AC116" s="55"/>
      <c r="AD116" s="21"/>
      <c r="AE116" s="21"/>
      <c r="AF116" s="21"/>
      <c r="AG116" s="21"/>
      <c r="AH116" s="21"/>
      <c r="AI116" s="21"/>
    </row>
    <row r="117" spans="3:35">
      <c r="C117" s="21"/>
      <c r="D117" s="21" t="s">
        <v>237</v>
      </c>
      <c r="E117" s="21"/>
      <c r="F117" s="21"/>
      <c r="G117" s="21"/>
      <c r="H117" s="21"/>
      <c r="I117" s="21"/>
      <c r="J117" s="21"/>
      <c r="K117" s="57"/>
      <c r="L117" s="21"/>
      <c r="M117" s="21"/>
      <c r="N117" s="21"/>
      <c r="O117" s="21"/>
      <c r="P117" s="21"/>
      <c r="Q117" s="21"/>
      <c r="R117" s="21"/>
      <c r="S117" s="21"/>
      <c r="T117" s="21"/>
      <c r="U117" s="21"/>
      <c r="V117" s="21"/>
      <c r="W117" s="21"/>
      <c r="X117" s="21"/>
      <c r="Y117" s="21"/>
      <c r="Z117" s="21"/>
      <c r="AA117" s="21"/>
      <c r="AB117" s="21"/>
      <c r="AC117" s="55"/>
      <c r="AD117" s="21"/>
      <c r="AE117" s="21"/>
      <c r="AF117" s="21"/>
      <c r="AG117" s="21"/>
      <c r="AH117" s="21"/>
      <c r="AI117" s="21"/>
    </row>
    <row r="118" spans="3:35">
      <c r="C118" s="21"/>
      <c r="D118" s="21" t="s">
        <v>227</v>
      </c>
      <c r="E118" s="21"/>
      <c r="F118" s="21"/>
      <c r="G118" s="21"/>
      <c r="H118" s="21"/>
      <c r="I118" s="21"/>
      <c r="J118" s="21"/>
      <c r="K118" s="57"/>
      <c r="L118" s="21"/>
      <c r="M118" s="21"/>
      <c r="N118" s="21"/>
      <c r="O118" s="21"/>
      <c r="P118" s="21"/>
      <c r="Q118" s="21"/>
      <c r="R118" s="21"/>
      <c r="S118" s="21"/>
      <c r="T118" s="21"/>
      <c r="U118" s="21"/>
      <c r="V118" s="21"/>
      <c r="W118" s="21"/>
      <c r="X118" s="21"/>
      <c r="Y118" s="21"/>
      <c r="Z118" s="21"/>
      <c r="AA118" s="21"/>
      <c r="AB118" s="21"/>
      <c r="AC118" s="55"/>
      <c r="AD118" s="21"/>
      <c r="AE118" s="21"/>
      <c r="AF118" s="21"/>
      <c r="AG118" s="21"/>
      <c r="AH118" s="21"/>
      <c r="AI118" s="21"/>
    </row>
    <row r="119" spans="3:35">
      <c r="C119" s="21" t="s">
        <v>238</v>
      </c>
      <c r="D119" s="21"/>
      <c r="E119" s="21"/>
      <c r="F119" s="21"/>
      <c r="G119" s="21"/>
      <c r="H119" s="21"/>
      <c r="I119" s="21"/>
      <c r="J119" s="21"/>
      <c r="K119" s="57"/>
      <c r="L119" s="21"/>
      <c r="M119" s="21"/>
      <c r="N119" s="21"/>
      <c r="O119" s="21"/>
      <c r="P119" s="21"/>
      <c r="Q119" s="21"/>
      <c r="R119" s="21"/>
      <c r="S119" s="21"/>
      <c r="T119" s="21"/>
      <c r="U119" s="21"/>
      <c r="V119" s="21"/>
      <c r="W119" s="21"/>
      <c r="X119" s="21"/>
      <c r="Y119" s="21"/>
      <c r="Z119" s="21"/>
      <c r="AA119" s="21"/>
      <c r="AB119" s="21"/>
      <c r="AC119" s="55"/>
      <c r="AD119" s="21"/>
      <c r="AE119" s="21"/>
      <c r="AF119" s="21"/>
      <c r="AG119" s="21"/>
      <c r="AH119" s="21"/>
      <c r="AI119" s="21"/>
    </row>
    <row r="120" spans="3:35">
      <c r="C120" s="21"/>
      <c r="D120" s="21" t="s">
        <v>153</v>
      </c>
      <c r="E120" s="21"/>
      <c r="F120" s="21"/>
      <c r="G120" s="21"/>
      <c r="H120" s="21"/>
      <c r="I120" s="21"/>
      <c r="J120" s="21"/>
      <c r="K120" s="57"/>
      <c r="L120" s="21"/>
      <c r="M120" s="21"/>
      <c r="N120" s="21"/>
      <c r="O120" s="21"/>
      <c r="P120" s="21"/>
      <c r="Q120" s="21"/>
      <c r="R120" s="21"/>
      <c r="S120" s="21"/>
      <c r="T120" s="21"/>
      <c r="U120" s="21"/>
      <c r="V120" s="21"/>
      <c r="W120" s="21"/>
      <c r="X120" s="21"/>
      <c r="Y120" s="21"/>
      <c r="Z120" s="21"/>
      <c r="AA120" s="21"/>
      <c r="AB120" s="21"/>
      <c r="AC120" s="55"/>
      <c r="AD120" s="21"/>
      <c r="AE120" s="21"/>
      <c r="AF120" s="21"/>
      <c r="AG120" s="21"/>
      <c r="AH120" s="21"/>
      <c r="AI120" s="21"/>
    </row>
    <row r="121" spans="3:35">
      <c r="C121" s="21" t="s">
        <v>239</v>
      </c>
      <c r="D121" s="21"/>
      <c r="E121" s="21"/>
      <c r="F121" s="21"/>
      <c r="G121" s="21"/>
      <c r="H121" s="21"/>
      <c r="I121" s="21"/>
      <c r="J121" s="21"/>
      <c r="K121" s="57"/>
      <c r="L121" s="21"/>
      <c r="M121" s="21"/>
      <c r="N121" s="21"/>
      <c r="O121" s="21"/>
      <c r="P121" s="21"/>
      <c r="Q121" s="21"/>
      <c r="R121" s="21"/>
      <c r="S121" s="21"/>
      <c r="T121" s="21"/>
      <c r="U121" s="21"/>
      <c r="V121" s="21"/>
      <c r="W121" s="21"/>
      <c r="X121" s="21"/>
      <c r="Y121" s="21"/>
      <c r="Z121" s="21"/>
      <c r="AA121" s="21"/>
      <c r="AB121" s="21"/>
      <c r="AC121" s="55"/>
      <c r="AD121" s="21"/>
      <c r="AE121" s="21"/>
      <c r="AF121" s="21"/>
      <c r="AG121" s="21"/>
      <c r="AH121" s="21"/>
      <c r="AI121" s="21"/>
    </row>
    <row r="122" spans="3:35">
      <c r="C122" s="21"/>
      <c r="D122" s="21" t="s">
        <v>153</v>
      </c>
      <c r="E122" s="21"/>
      <c r="F122" s="21"/>
      <c r="G122" s="21"/>
      <c r="H122" s="21"/>
      <c r="I122" s="21"/>
      <c r="J122" s="21"/>
      <c r="K122" s="57"/>
      <c r="L122" s="21"/>
      <c r="M122" s="21"/>
      <c r="N122" s="21"/>
      <c r="O122" s="21"/>
      <c r="P122" s="21"/>
      <c r="Q122" s="21"/>
      <c r="R122" s="21"/>
      <c r="S122" s="21"/>
      <c r="T122" s="21"/>
      <c r="U122" s="21"/>
      <c r="V122" s="21"/>
      <c r="W122" s="21"/>
      <c r="X122" s="21"/>
      <c r="Y122" s="21"/>
      <c r="Z122" s="21"/>
      <c r="AA122" s="21"/>
      <c r="AB122" s="21"/>
      <c r="AC122" s="55"/>
      <c r="AD122" s="21"/>
      <c r="AE122" s="21"/>
      <c r="AF122" s="21"/>
      <c r="AG122" s="21"/>
      <c r="AH122" s="21"/>
      <c r="AI122" s="21"/>
    </row>
    <row r="123" spans="3:35">
      <c r="C123" s="21"/>
      <c r="D123" s="21" t="s">
        <v>121</v>
      </c>
      <c r="E123" s="21"/>
      <c r="F123" s="21"/>
      <c r="G123" s="21"/>
      <c r="H123" s="21"/>
      <c r="I123" s="21"/>
      <c r="J123" s="21"/>
      <c r="K123" s="57"/>
      <c r="L123" s="21"/>
      <c r="M123" s="21"/>
      <c r="N123" s="21"/>
      <c r="O123" s="21"/>
      <c r="P123" s="21"/>
      <c r="Q123" s="21"/>
      <c r="R123" s="21"/>
      <c r="S123" s="21"/>
      <c r="T123" s="21"/>
      <c r="U123" s="21"/>
      <c r="V123" s="21"/>
      <c r="W123" s="21"/>
      <c r="X123" s="21"/>
      <c r="Y123" s="21"/>
      <c r="Z123" s="21"/>
      <c r="AA123" s="21"/>
      <c r="AB123" s="21"/>
      <c r="AC123" s="55"/>
      <c r="AD123" s="21"/>
      <c r="AE123" s="21"/>
      <c r="AF123" s="21"/>
      <c r="AG123" s="21"/>
      <c r="AH123" s="21"/>
      <c r="AI123" s="21"/>
    </row>
    <row r="124" spans="3:35">
      <c r="C124" s="21" t="s">
        <v>240</v>
      </c>
      <c r="D124" s="21"/>
      <c r="E124" s="21"/>
      <c r="F124" s="21"/>
      <c r="G124" s="21"/>
      <c r="H124" s="21"/>
      <c r="I124" s="21"/>
      <c r="J124" s="21"/>
      <c r="K124" s="57"/>
      <c r="L124" s="21"/>
      <c r="M124" s="21"/>
      <c r="N124" s="21"/>
      <c r="O124" s="21"/>
      <c r="P124" s="21"/>
      <c r="Q124" s="21"/>
      <c r="R124" s="21"/>
      <c r="S124" s="21"/>
      <c r="T124" s="21"/>
      <c r="U124" s="21"/>
      <c r="V124" s="21"/>
      <c r="W124" s="21"/>
      <c r="X124" s="21"/>
      <c r="Y124" s="21"/>
      <c r="Z124" s="21"/>
      <c r="AA124" s="21"/>
      <c r="AB124" s="21"/>
      <c r="AC124" s="55"/>
      <c r="AD124" s="21"/>
      <c r="AE124" s="21"/>
      <c r="AF124" s="21"/>
      <c r="AG124" s="21"/>
      <c r="AH124" s="21"/>
      <c r="AI124" s="21"/>
    </row>
    <row r="125" spans="3:35">
      <c r="C125" s="21"/>
      <c r="D125" s="21" t="s">
        <v>241</v>
      </c>
      <c r="E125" s="21"/>
      <c r="F125" s="21"/>
      <c r="G125" s="21"/>
      <c r="H125" s="21"/>
      <c r="I125" s="21"/>
      <c r="J125" s="21"/>
      <c r="K125" s="211">
        <v>6</v>
      </c>
      <c r="L125" s="21"/>
      <c r="M125" s="21"/>
      <c r="N125" s="21"/>
      <c r="O125" s="21"/>
      <c r="P125" s="21"/>
      <c r="Q125" s="21"/>
      <c r="R125" s="21"/>
      <c r="S125" s="21"/>
      <c r="T125" s="21"/>
      <c r="U125" s="21"/>
      <c r="V125" s="21"/>
      <c r="W125" s="21"/>
      <c r="X125" s="21"/>
      <c r="Y125" s="21"/>
      <c r="Z125" s="21"/>
      <c r="AA125" s="21"/>
      <c r="AB125" s="21"/>
      <c r="AC125" s="55"/>
      <c r="AD125" s="21"/>
      <c r="AE125" s="21"/>
      <c r="AF125" s="21"/>
      <c r="AG125" s="21"/>
      <c r="AH125" s="21"/>
      <c r="AI125" s="21"/>
    </row>
    <row r="126" spans="3:35">
      <c r="C126" s="21"/>
      <c r="D126" s="21" t="s">
        <v>121</v>
      </c>
      <c r="E126" s="21"/>
      <c r="F126" s="21"/>
      <c r="G126" s="21"/>
      <c r="H126" s="21"/>
      <c r="I126" s="21"/>
      <c r="J126" s="21"/>
      <c r="K126" s="57"/>
      <c r="L126" s="21"/>
      <c r="M126" s="21"/>
      <c r="N126" s="21"/>
      <c r="O126" s="21"/>
      <c r="P126" s="21"/>
      <c r="Q126" s="21"/>
      <c r="R126" s="21"/>
      <c r="S126" s="21"/>
      <c r="T126" s="21"/>
      <c r="U126" s="21"/>
      <c r="V126" s="21"/>
      <c r="W126" s="21"/>
      <c r="X126" s="21"/>
      <c r="Y126" s="21"/>
      <c r="Z126" s="21"/>
      <c r="AA126" s="21"/>
      <c r="AB126" s="21"/>
      <c r="AC126" s="55"/>
      <c r="AD126" s="21"/>
      <c r="AE126" s="21"/>
      <c r="AF126" s="21"/>
      <c r="AG126" s="21"/>
      <c r="AH126" s="21"/>
      <c r="AI126" s="21"/>
    </row>
    <row r="127" spans="3:35">
      <c r="C127" s="21" t="s">
        <v>242</v>
      </c>
      <c r="D127" s="21"/>
      <c r="E127" s="21"/>
      <c r="F127" s="21"/>
      <c r="G127" s="21"/>
      <c r="H127" s="21"/>
      <c r="I127" s="21"/>
      <c r="J127" s="21"/>
      <c r="K127" s="57"/>
      <c r="L127" s="21"/>
      <c r="M127" s="21"/>
      <c r="N127" s="21"/>
      <c r="O127" s="21"/>
      <c r="P127" s="21"/>
      <c r="Q127" s="21"/>
      <c r="R127" s="21"/>
      <c r="S127" s="21"/>
      <c r="T127" s="21"/>
      <c r="U127" s="21"/>
      <c r="V127" s="21"/>
      <c r="W127" s="21"/>
      <c r="X127" s="21"/>
      <c r="Y127" s="21"/>
      <c r="Z127" s="21"/>
      <c r="AA127" s="21"/>
      <c r="AB127" s="21"/>
      <c r="AC127" s="55"/>
      <c r="AD127" s="21"/>
      <c r="AE127" s="21"/>
      <c r="AF127" s="21"/>
      <c r="AG127" s="21"/>
      <c r="AH127" s="21"/>
      <c r="AI127" s="21"/>
    </row>
    <row r="128" spans="3:35">
      <c r="C128" s="21"/>
      <c r="D128" s="21" t="s">
        <v>205</v>
      </c>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55"/>
      <c r="AD128" s="21"/>
      <c r="AE128" s="21"/>
      <c r="AF128" s="21"/>
      <c r="AG128" s="21"/>
      <c r="AH128" s="21"/>
      <c r="AI128" s="21"/>
    </row>
    <row r="129" spans="3:35">
      <c r="C129" s="21" t="s">
        <v>243</v>
      </c>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55"/>
      <c r="AD129" s="21"/>
      <c r="AE129" s="21"/>
      <c r="AF129" s="21"/>
      <c r="AG129" s="21"/>
      <c r="AH129" s="21"/>
      <c r="AI129" s="21"/>
    </row>
    <row r="130" spans="3:35">
      <c r="C130" s="21"/>
      <c r="D130" s="21" t="s">
        <v>178</v>
      </c>
      <c r="E130" s="21"/>
      <c r="F130" s="21"/>
      <c r="G130" s="21"/>
      <c r="H130" s="21"/>
      <c r="I130" s="21"/>
      <c r="J130" s="21"/>
      <c r="K130" s="210">
        <v>6</v>
      </c>
      <c r="L130" s="21"/>
      <c r="M130" s="21"/>
      <c r="N130" s="21"/>
      <c r="O130" s="21"/>
      <c r="P130" s="21"/>
      <c r="Q130" s="21"/>
      <c r="R130" s="21"/>
      <c r="S130" s="21"/>
      <c r="T130" s="21"/>
      <c r="U130" s="21"/>
      <c r="V130" s="21"/>
      <c r="W130" s="21"/>
      <c r="X130" s="21"/>
      <c r="Y130" s="21"/>
      <c r="Z130" s="21"/>
      <c r="AA130" s="21"/>
      <c r="AB130" s="21"/>
      <c r="AC130" s="55"/>
      <c r="AD130" s="21"/>
      <c r="AE130" s="21"/>
      <c r="AF130" s="21"/>
      <c r="AG130" s="21"/>
      <c r="AH130" s="21"/>
      <c r="AI130" s="21"/>
    </row>
    <row r="131" spans="3:35">
      <c r="C131" s="21" t="s">
        <v>244</v>
      </c>
      <c r="D131" s="21"/>
      <c r="E131" s="21"/>
      <c r="F131" s="21"/>
      <c r="G131" s="21"/>
      <c r="H131" s="21"/>
      <c r="I131" s="21"/>
      <c r="J131" s="21"/>
      <c r="K131" s="210">
        <v>52</v>
      </c>
      <c r="L131" s="21"/>
      <c r="M131" s="21"/>
      <c r="N131" s="21"/>
      <c r="O131" s="21"/>
      <c r="P131" s="21"/>
      <c r="Q131" s="21"/>
      <c r="R131" s="21"/>
      <c r="S131" s="21"/>
      <c r="T131" s="21"/>
      <c r="U131" s="21"/>
      <c r="V131" s="21"/>
      <c r="W131" s="21"/>
      <c r="X131" s="21"/>
      <c r="Y131" s="21"/>
      <c r="Z131" s="21"/>
      <c r="AA131" s="21"/>
      <c r="AB131" s="21"/>
      <c r="AC131" s="55"/>
      <c r="AD131" s="21"/>
      <c r="AE131" s="21"/>
      <c r="AF131" s="21"/>
      <c r="AG131" s="21"/>
      <c r="AH131" s="21"/>
      <c r="AI131" s="21"/>
    </row>
    <row r="132" spans="3:35">
      <c r="C132" s="21"/>
      <c r="D132" s="21" t="s">
        <v>153</v>
      </c>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55"/>
      <c r="AD132" s="21"/>
      <c r="AE132" s="21"/>
      <c r="AF132" s="21"/>
      <c r="AG132" s="21"/>
      <c r="AH132" s="21"/>
      <c r="AI132" s="21"/>
    </row>
    <row r="133" spans="3:35">
      <c r="C133" s="21"/>
      <c r="D133" s="21" t="s">
        <v>178</v>
      </c>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55"/>
      <c r="AD133" s="21"/>
      <c r="AE133" s="21"/>
      <c r="AF133" s="21"/>
      <c r="AG133" s="21"/>
      <c r="AH133" s="21"/>
      <c r="AI133" s="21"/>
    </row>
    <row r="134" spans="3:35">
      <c r="C134" s="21"/>
      <c r="D134" s="21" t="s">
        <v>121</v>
      </c>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55"/>
      <c r="AD134" s="21"/>
      <c r="AE134" s="21"/>
      <c r="AF134" s="21"/>
      <c r="AG134" s="21"/>
      <c r="AH134" s="21"/>
      <c r="AI134" s="21"/>
    </row>
    <row r="135" spans="3:35">
      <c r="C135" s="21" t="s">
        <v>245</v>
      </c>
      <c r="D135" s="21" t="s">
        <v>153</v>
      </c>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55"/>
      <c r="AD135" s="21"/>
      <c r="AE135" s="21"/>
      <c r="AF135" s="21"/>
      <c r="AG135" s="21"/>
      <c r="AH135" s="21"/>
      <c r="AI135" s="21"/>
    </row>
    <row r="136" spans="3:35">
      <c r="C136" s="21" t="s">
        <v>246</v>
      </c>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55"/>
      <c r="AD136" s="21"/>
      <c r="AE136" s="21"/>
      <c r="AF136" s="21"/>
      <c r="AG136" s="21"/>
      <c r="AH136" s="21"/>
      <c r="AI136" s="21"/>
    </row>
    <row r="137" spans="3:35">
      <c r="C137" s="21"/>
      <c r="D137" s="21" t="s">
        <v>153</v>
      </c>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55"/>
      <c r="AD137" s="21"/>
      <c r="AE137" s="21"/>
      <c r="AF137" s="21"/>
      <c r="AG137" s="21"/>
      <c r="AH137" s="21"/>
      <c r="AI137" s="21"/>
    </row>
    <row r="138" spans="3:35">
      <c r="C138" s="21"/>
      <c r="D138" s="21" t="s">
        <v>178</v>
      </c>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55"/>
      <c r="AD138" s="21"/>
      <c r="AE138" s="21"/>
      <c r="AF138" s="21"/>
      <c r="AG138" s="21"/>
      <c r="AH138" s="21"/>
      <c r="AI138" s="21"/>
    </row>
    <row r="139" spans="3:35">
      <c r="C139" s="21"/>
      <c r="D139" s="21" t="s">
        <v>121</v>
      </c>
      <c r="E139" s="21"/>
      <c r="F139" s="21"/>
      <c r="G139" s="21"/>
      <c r="H139" s="21"/>
      <c r="I139" s="21"/>
      <c r="J139" s="21"/>
      <c r="K139" s="210">
        <v>168</v>
      </c>
      <c r="L139" s="21"/>
      <c r="M139" s="21"/>
      <c r="N139" s="21"/>
      <c r="O139" s="21"/>
      <c r="P139" s="21"/>
      <c r="Q139" s="21"/>
      <c r="R139" s="21"/>
      <c r="S139" s="21"/>
      <c r="T139" s="21"/>
      <c r="U139" s="21"/>
      <c r="V139" s="21"/>
      <c r="W139" s="21"/>
      <c r="X139" s="21"/>
      <c r="Y139" s="21"/>
      <c r="Z139" s="21"/>
      <c r="AA139" s="21"/>
      <c r="AB139" s="21"/>
      <c r="AC139" s="55"/>
      <c r="AD139" s="21"/>
      <c r="AE139" s="21"/>
      <c r="AF139" s="21"/>
      <c r="AG139" s="21"/>
      <c r="AH139" s="21"/>
      <c r="AI139" s="21"/>
    </row>
    <row r="140" spans="3:35">
      <c r="C140" s="21" t="s">
        <v>247</v>
      </c>
      <c r="D140" s="21"/>
      <c r="E140" s="21"/>
      <c r="F140" s="21"/>
      <c r="G140" s="21"/>
      <c r="H140" s="21"/>
      <c r="I140" s="21"/>
      <c r="J140" s="21"/>
      <c r="K140" s="57"/>
      <c r="L140" s="21"/>
      <c r="M140" s="21"/>
      <c r="N140" s="21"/>
      <c r="O140" s="21"/>
      <c r="P140" s="21"/>
      <c r="Q140" s="21"/>
      <c r="R140" s="21"/>
      <c r="S140" s="21"/>
      <c r="T140" s="21"/>
      <c r="U140" s="21"/>
      <c r="V140" s="21"/>
      <c r="W140" s="21"/>
      <c r="X140" s="21"/>
      <c r="Y140" s="21"/>
      <c r="Z140" s="21"/>
      <c r="AA140" s="21"/>
      <c r="AB140" s="21"/>
      <c r="AC140" s="55"/>
      <c r="AD140" s="21"/>
      <c r="AE140" s="21"/>
      <c r="AF140" s="21"/>
      <c r="AG140" s="21"/>
      <c r="AH140" s="21"/>
      <c r="AI140" s="21"/>
    </row>
    <row r="141" spans="3:35">
      <c r="C141" s="21"/>
      <c r="D141" s="21" t="s">
        <v>180</v>
      </c>
      <c r="E141" s="21"/>
      <c r="F141" s="21"/>
      <c r="G141" s="21"/>
      <c r="H141" s="21"/>
      <c r="I141" s="21"/>
      <c r="J141" s="21"/>
      <c r="K141" s="57"/>
      <c r="L141" s="21"/>
      <c r="M141" s="21"/>
      <c r="N141" s="21"/>
      <c r="O141" s="21"/>
      <c r="P141" s="21"/>
      <c r="Q141" s="21"/>
      <c r="R141" s="21"/>
      <c r="S141" s="21"/>
      <c r="T141" s="21"/>
      <c r="U141" s="21"/>
      <c r="V141" s="21"/>
      <c r="W141" s="21"/>
      <c r="X141" s="21"/>
      <c r="Y141" s="21"/>
      <c r="Z141" s="21"/>
      <c r="AA141" s="21"/>
      <c r="AB141" s="21"/>
      <c r="AC141" s="55"/>
      <c r="AD141" s="21"/>
      <c r="AE141" s="21"/>
      <c r="AF141" s="21"/>
      <c r="AG141" s="21"/>
      <c r="AH141" s="21"/>
      <c r="AI141" s="21"/>
    </row>
    <row r="142" spans="3:35">
      <c r="C142" s="21" t="s">
        <v>248</v>
      </c>
      <c r="D142" s="21"/>
      <c r="E142" s="21"/>
      <c r="F142" s="21"/>
      <c r="G142" s="21"/>
      <c r="H142" s="21"/>
      <c r="I142" s="21"/>
      <c r="J142" s="21"/>
      <c r="K142" s="57"/>
      <c r="L142" s="21"/>
      <c r="M142" s="21"/>
      <c r="N142" s="21"/>
      <c r="O142" s="21"/>
      <c r="P142" s="21"/>
      <c r="Q142" s="21"/>
      <c r="R142" s="21"/>
      <c r="S142" s="21"/>
      <c r="T142" s="21"/>
      <c r="U142" s="21"/>
      <c r="V142" s="21"/>
      <c r="W142" s="21"/>
      <c r="X142" s="21"/>
      <c r="Y142" s="21"/>
      <c r="Z142" s="21"/>
      <c r="AA142" s="21"/>
      <c r="AB142" s="21"/>
      <c r="AC142" s="55"/>
      <c r="AD142" s="21"/>
      <c r="AE142" s="21"/>
      <c r="AF142" s="21"/>
      <c r="AG142" s="21"/>
      <c r="AH142" s="21"/>
      <c r="AI142" s="21"/>
    </row>
    <row r="143" spans="3:35">
      <c r="C143" s="21"/>
      <c r="D143" s="21" t="s">
        <v>181</v>
      </c>
      <c r="E143" s="21"/>
      <c r="F143" s="21"/>
      <c r="G143" s="21"/>
      <c r="H143" s="21"/>
      <c r="I143" s="21"/>
      <c r="J143" s="21"/>
      <c r="K143" s="57"/>
      <c r="L143" s="21"/>
      <c r="M143" s="21"/>
      <c r="N143" s="21"/>
      <c r="O143" s="21"/>
      <c r="P143" s="21"/>
      <c r="Q143" s="21"/>
      <c r="R143" s="21"/>
      <c r="S143" s="21"/>
      <c r="T143" s="21"/>
      <c r="U143" s="21"/>
      <c r="V143" s="21"/>
      <c r="W143" s="21"/>
      <c r="X143" s="21"/>
      <c r="Y143" s="21"/>
      <c r="Z143" s="21"/>
      <c r="AA143" s="21"/>
      <c r="AB143" s="21"/>
      <c r="AC143" s="55"/>
      <c r="AD143" s="21"/>
      <c r="AE143" s="21"/>
      <c r="AF143" s="21"/>
      <c r="AG143" s="21"/>
      <c r="AH143" s="21"/>
      <c r="AI143" s="21"/>
    </row>
    <row r="144" spans="3:35">
      <c r="C144" s="21" t="s">
        <v>249</v>
      </c>
      <c r="D144" s="21"/>
      <c r="E144" s="21"/>
      <c r="F144" s="21"/>
      <c r="G144" s="21"/>
      <c r="H144" s="21"/>
      <c r="I144" s="21"/>
      <c r="J144" s="21"/>
      <c r="K144" s="57"/>
      <c r="L144" s="21"/>
      <c r="M144" s="21"/>
      <c r="N144" s="21"/>
      <c r="O144" s="21"/>
      <c r="P144" s="21"/>
      <c r="Q144" s="21"/>
      <c r="R144" s="21"/>
      <c r="S144" s="21"/>
      <c r="T144" s="21"/>
      <c r="U144" s="21"/>
      <c r="V144" s="21"/>
      <c r="W144" s="21"/>
      <c r="X144" s="21"/>
      <c r="Y144" s="21"/>
      <c r="Z144" s="21"/>
      <c r="AA144" s="21"/>
      <c r="AB144" s="21"/>
      <c r="AC144" s="55"/>
      <c r="AD144" s="21"/>
      <c r="AE144" s="21"/>
      <c r="AF144" s="21"/>
      <c r="AG144" s="21"/>
      <c r="AH144" s="21"/>
      <c r="AI144" s="21"/>
    </row>
    <row r="145" spans="3:35">
      <c r="C145" s="21"/>
      <c r="D145" s="21" t="s">
        <v>153</v>
      </c>
      <c r="E145" s="21"/>
      <c r="F145" s="21"/>
      <c r="G145" s="21"/>
      <c r="H145" s="21"/>
      <c r="I145" s="21"/>
      <c r="J145" s="21"/>
      <c r="K145" s="57"/>
      <c r="L145" s="21"/>
      <c r="M145" s="21"/>
      <c r="N145" s="21"/>
      <c r="O145" s="21"/>
      <c r="P145" s="21"/>
      <c r="Q145" s="21"/>
      <c r="R145" s="21"/>
      <c r="S145" s="21"/>
      <c r="T145" s="21"/>
      <c r="U145" s="21"/>
      <c r="V145" s="21"/>
      <c r="W145" s="21"/>
      <c r="X145" s="21"/>
      <c r="Y145" s="21"/>
      <c r="Z145" s="21"/>
      <c r="AA145" s="21"/>
      <c r="AB145" s="21"/>
      <c r="AC145" s="55"/>
      <c r="AD145" s="21"/>
      <c r="AE145" s="21"/>
      <c r="AF145" s="21"/>
      <c r="AG145" s="21"/>
      <c r="AH145" s="21"/>
      <c r="AI145" s="21"/>
    </row>
    <row r="146" spans="3:35">
      <c r="C146" s="21" t="s">
        <v>250</v>
      </c>
      <c r="D146" s="21"/>
      <c r="E146" s="21"/>
      <c r="F146" s="21"/>
      <c r="G146" s="21"/>
      <c r="H146" s="21"/>
      <c r="I146" s="21"/>
      <c r="J146" s="21"/>
      <c r="K146" s="57"/>
      <c r="L146" s="21"/>
      <c r="M146" s="21"/>
      <c r="N146" s="21"/>
      <c r="O146" s="21"/>
      <c r="P146" s="21"/>
      <c r="Q146" s="21"/>
      <c r="R146" s="21"/>
      <c r="S146" s="21"/>
      <c r="T146" s="21"/>
      <c r="U146" s="21"/>
      <c r="V146" s="21"/>
      <c r="W146" s="21"/>
      <c r="X146" s="21"/>
      <c r="Y146" s="21"/>
      <c r="Z146" s="21"/>
      <c r="AA146" s="21"/>
      <c r="AB146" s="21"/>
      <c r="AC146" s="55"/>
      <c r="AD146" s="21"/>
      <c r="AE146" s="21"/>
      <c r="AF146" s="21"/>
      <c r="AG146" s="21"/>
      <c r="AH146" s="21"/>
      <c r="AI146" s="21"/>
    </row>
    <row r="147" spans="3:35">
      <c r="C147" s="21"/>
      <c r="D147" s="21" t="s">
        <v>153</v>
      </c>
      <c r="E147" s="21"/>
      <c r="F147" s="21"/>
      <c r="G147" s="21"/>
      <c r="H147" s="21"/>
      <c r="I147" s="21"/>
      <c r="J147" s="21"/>
      <c r="K147" s="210">
        <v>0</v>
      </c>
      <c r="L147" s="21"/>
      <c r="M147" s="21"/>
      <c r="N147" s="21"/>
      <c r="O147" s="21"/>
      <c r="P147" s="21"/>
      <c r="Q147" s="21"/>
      <c r="R147" s="21"/>
      <c r="S147" s="21"/>
      <c r="T147" s="21"/>
      <c r="U147" s="21"/>
      <c r="V147" s="21"/>
      <c r="W147" s="21"/>
      <c r="X147" s="21"/>
      <c r="Y147" s="21"/>
      <c r="Z147" s="21"/>
      <c r="AA147" s="21"/>
      <c r="AB147" s="21"/>
      <c r="AC147" s="55"/>
      <c r="AD147" s="21"/>
      <c r="AE147" s="21"/>
      <c r="AF147" s="21"/>
      <c r="AG147" s="21"/>
      <c r="AH147" s="21"/>
      <c r="AI147" s="21"/>
    </row>
    <row r="148" spans="3:35">
      <c r="C148" s="21"/>
      <c r="D148" s="21" t="s">
        <v>121</v>
      </c>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55"/>
      <c r="AD148" s="21"/>
      <c r="AE148" s="21"/>
      <c r="AF148" s="21"/>
      <c r="AG148" s="21"/>
      <c r="AH148" s="21"/>
      <c r="AI148" s="21"/>
    </row>
    <row r="149" spans="3:35">
      <c r="C149" s="21" t="s">
        <v>251</v>
      </c>
      <c r="D149" s="21" t="s">
        <v>252</v>
      </c>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55"/>
      <c r="AD149" s="21"/>
      <c r="AE149" s="21"/>
      <c r="AF149" s="21"/>
      <c r="AG149" s="21"/>
      <c r="AH149" s="21"/>
      <c r="AI149" s="21"/>
    </row>
    <row r="150" spans="3:35">
      <c r="C150" s="21" t="s">
        <v>253</v>
      </c>
      <c r="D150" s="21"/>
      <c r="E150" s="21"/>
      <c r="F150" s="21"/>
      <c r="G150" s="21"/>
      <c r="H150" s="21"/>
      <c r="I150" s="21"/>
      <c r="J150" s="21"/>
      <c r="K150" s="57"/>
      <c r="L150" s="21"/>
      <c r="M150" s="21"/>
      <c r="N150" s="21"/>
      <c r="O150" s="21"/>
      <c r="P150" s="21"/>
      <c r="Q150" s="21"/>
      <c r="R150" s="21"/>
      <c r="S150" s="21"/>
      <c r="T150" s="21"/>
      <c r="U150" s="21"/>
      <c r="V150" s="21"/>
      <c r="W150" s="21"/>
      <c r="X150" s="21"/>
      <c r="Y150" s="21"/>
      <c r="Z150" s="21"/>
      <c r="AA150" s="21"/>
      <c r="AB150" s="21"/>
      <c r="AC150" s="55"/>
      <c r="AD150" s="21"/>
      <c r="AE150" s="21"/>
      <c r="AF150" s="21"/>
      <c r="AG150" s="21"/>
      <c r="AH150" s="21"/>
      <c r="AI150" s="21"/>
    </row>
    <row r="151" spans="3:35">
      <c r="C151" s="21"/>
      <c r="D151" s="21" t="s">
        <v>188</v>
      </c>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55"/>
      <c r="AD151" s="21"/>
      <c r="AE151" s="21"/>
      <c r="AF151" s="21"/>
      <c r="AG151" s="21"/>
      <c r="AH151" s="21"/>
      <c r="AI151" s="21"/>
    </row>
    <row r="152" spans="3:35">
      <c r="C152" s="21" t="s">
        <v>254</v>
      </c>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55"/>
      <c r="AD152" s="21"/>
      <c r="AE152" s="21"/>
      <c r="AF152" s="21"/>
      <c r="AG152" s="21"/>
      <c r="AH152" s="21"/>
      <c r="AI152" s="21"/>
    </row>
    <row r="153" spans="3:35">
      <c r="C153" s="21"/>
      <c r="D153" s="21" t="s">
        <v>153</v>
      </c>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55"/>
      <c r="AD153" s="21"/>
      <c r="AE153" s="21"/>
      <c r="AF153" s="21"/>
      <c r="AG153" s="21"/>
      <c r="AH153" s="21"/>
      <c r="AI153" s="21"/>
    </row>
    <row r="154" spans="3:35">
      <c r="C154" s="21" t="s">
        <v>255</v>
      </c>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55"/>
      <c r="AD154" s="21"/>
      <c r="AE154" s="21"/>
      <c r="AF154" s="21"/>
      <c r="AG154" s="21"/>
      <c r="AH154" s="21"/>
      <c r="AI154" s="21"/>
    </row>
    <row r="155" spans="3:35">
      <c r="C155" s="21"/>
      <c r="D155" s="21" t="s">
        <v>153</v>
      </c>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55"/>
      <c r="AD155" s="21"/>
      <c r="AE155" s="21"/>
      <c r="AF155" s="21"/>
      <c r="AG155" s="21"/>
      <c r="AH155" s="21"/>
      <c r="AI155" s="21"/>
    </row>
    <row r="156" spans="3:35">
      <c r="C156" s="21"/>
      <c r="D156" s="21" t="s">
        <v>121</v>
      </c>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55"/>
      <c r="AD156" s="21"/>
      <c r="AE156" s="21"/>
      <c r="AF156" s="21"/>
      <c r="AG156" s="21"/>
      <c r="AH156" s="21"/>
      <c r="AI156" s="21"/>
    </row>
    <row r="157" spans="3:35">
      <c r="C157" s="21" t="s">
        <v>256</v>
      </c>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55"/>
      <c r="AD157" s="21"/>
      <c r="AE157" s="21"/>
      <c r="AF157" s="21"/>
      <c r="AG157" s="21"/>
      <c r="AH157" s="21"/>
      <c r="AI157" s="21"/>
    </row>
    <row r="158" spans="3:35">
      <c r="C158" s="21"/>
      <c r="D158" s="21" t="s">
        <v>153</v>
      </c>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55"/>
      <c r="AD158" s="21"/>
      <c r="AE158" s="21"/>
      <c r="AF158" s="21"/>
      <c r="AG158" s="21"/>
      <c r="AH158" s="21"/>
      <c r="AI158" s="21"/>
    </row>
    <row r="159" spans="3:35">
      <c r="C159" s="21"/>
      <c r="D159" s="21" t="s">
        <v>121</v>
      </c>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55"/>
      <c r="AD159" s="21"/>
      <c r="AE159" s="21"/>
      <c r="AF159" s="21"/>
      <c r="AG159" s="21"/>
      <c r="AH159" s="21"/>
      <c r="AI159" s="21"/>
    </row>
    <row r="160" spans="3:35" ht="30">
      <c r="C160" s="56" t="s">
        <v>257</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55"/>
      <c r="AD160" s="21"/>
      <c r="AE160" s="21"/>
      <c r="AF160" s="21"/>
      <c r="AG160" s="21"/>
      <c r="AH160" s="21"/>
      <c r="AI160" s="21"/>
    </row>
    <row r="161" spans="3:35">
      <c r="C161" s="56" t="s">
        <v>258</v>
      </c>
      <c r="D161" s="21" t="s">
        <v>178</v>
      </c>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55"/>
      <c r="AD161" s="21"/>
      <c r="AE161" s="21"/>
      <c r="AF161" s="21"/>
      <c r="AG161" s="21"/>
      <c r="AH161" s="21"/>
      <c r="AI161" s="21"/>
    </row>
    <row r="162" spans="3:35">
      <c r="C162" s="56" t="s">
        <v>259</v>
      </c>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55"/>
      <c r="AD162" s="21"/>
      <c r="AE162" s="21"/>
      <c r="AF162" s="21"/>
      <c r="AG162" s="21"/>
      <c r="AH162" s="21"/>
      <c r="AI162" s="21"/>
    </row>
    <row r="163" spans="3:35">
      <c r="C163" s="56"/>
      <c r="D163" s="21" t="s">
        <v>145</v>
      </c>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55"/>
      <c r="AD163" s="21"/>
      <c r="AE163" s="21"/>
      <c r="AF163" s="21"/>
      <c r="AG163" s="21"/>
      <c r="AH163" s="21"/>
      <c r="AI163" s="21"/>
    </row>
    <row r="164" spans="3:35" ht="30">
      <c r="C164" s="56" t="s">
        <v>260</v>
      </c>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55"/>
      <c r="AD164" s="21"/>
      <c r="AE164" s="21"/>
      <c r="AF164" s="21"/>
      <c r="AG164" s="21"/>
      <c r="AH164" s="21"/>
      <c r="AI164" s="21"/>
    </row>
    <row r="165" spans="3:35">
      <c r="C165" s="56"/>
      <c r="D165" s="21" t="s">
        <v>145</v>
      </c>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55"/>
      <c r="AD165" s="21"/>
      <c r="AE165" s="21"/>
      <c r="AF165" s="21"/>
      <c r="AG165" s="21"/>
      <c r="AH165" s="21"/>
      <c r="AI165" s="21"/>
    </row>
    <row r="166" spans="3:35" ht="30">
      <c r="C166" s="56" t="s">
        <v>261</v>
      </c>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55"/>
      <c r="AD166" s="21"/>
      <c r="AE166" s="21"/>
      <c r="AF166" s="21"/>
      <c r="AG166" s="21"/>
      <c r="AH166" s="21"/>
      <c r="AI166" s="21"/>
    </row>
    <row r="167" spans="3:35">
      <c r="C167" s="56"/>
      <c r="D167" s="21" t="s">
        <v>153</v>
      </c>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55"/>
      <c r="AD167" s="21"/>
      <c r="AE167" s="21"/>
      <c r="AF167" s="21"/>
      <c r="AG167" s="21"/>
      <c r="AH167" s="21"/>
      <c r="AI167" s="21"/>
    </row>
    <row r="168" spans="3:35" ht="30">
      <c r="C168" s="56" t="s">
        <v>262</v>
      </c>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55"/>
      <c r="AD168" s="21"/>
      <c r="AE168" s="21"/>
      <c r="AF168" s="21"/>
      <c r="AG168" s="21"/>
      <c r="AH168" s="21"/>
      <c r="AI168" s="21"/>
    </row>
    <row r="169" spans="3:35">
      <c r="C169" s="56"/>
      <c r="D169" s="21" t="s">
        <v>153</v>
      </c>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55"/>
      <c r="AD169" s="21"/>
      <c r="AE169" s="21"/>
      <c r="AF169" s="21"/>
      <c r="AG169" s="21"/>
      <c r="AH169" s="21"/>
      <c r="AI169" s="21"/>
    </row>
    <row r="170" spans="3:35">
      <c r="C170" s="56" t="s">
        <v>263</v>
      </c>
      <c r="D170" s="21" t="s">
        <v>264</v>
      </c>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55"/>
      <c r="AD170" s="21"/>
      <c r="AE170" s="21"/>
      <c r="AF170" s="21"/>
      <c r="AG170" s="21"/>
      <c r="AH170" s="21"/>
      <c r="AI170" s="21"/>
    </row>
    <row r="171" spans="3:35" ht="30">
      <c r="C171" s="56" t="s">
        <v>265</v>
      </c>
      <c r="D171" s="21" t="s">
        <v>266</v>
      </c>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55"/>
      <c r="AD171" s="21"/>
      <c r="AE171" s="21"/>
      <c r="AF171" s="21"/>
      <c r="AG171" s="21"/>
      <c r="AH171" s="21"/>
      <c r="AI171" s="21"/>
    </row>
    <row r="172" spans="3:35" ht="30">
      <c r="C172" s="56" t="s">
        <v>267</v>
      </c>
      <c r="D172" s="21" t="s">
        <v>268</v>
      </c>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55"/>
      <c r="AD172" s="21"/>
      <c r="AE172" s="21"/>
      <c r="AF172" s="21"/>
      <c r="AG172" s="21"/>
      <c r="AH172" s="21"/>
      <c r="AI172" s="21"/>
    </row>
    <row r="173" spans="3:35">
      <c r="C173" s="56" t="s">
        <v>269</v>
      </c>
      <c r="D173" s="21" t="s">
        <v>234</v>
      </c>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55"/>
      <c r="AD173" s="21"/>
      <c r="AE173" s="21"/>
      <c r="AF173" s="21"/>
      <c r="AG173" s="21"/>
      <c r="AH173" s="21"/>
      <c r="AI173" s="21"/>
    </row>
    <row r="174" spans="3:35">
      <c r="C174" s="56" t="s">
        <v>270</v>
      </c>
      <c r="D174" s="21"/>
      <c r="E174" s="21"/>
      <c r="F174" s="21"/>
      <c r="G174" s="21"/>
      <c r="H174" s="21"/>
      <c r="I174" s="21"/>
      <c r="J174" s="21"/>
      <c r="K174" s="57"/>
      <c r="L174" s="21"/>
      <c r="M174" s="21"/>
      <c r="N174" s="21"/>
      <c r="O174" s="21"/>
      <c r="P174" s="21"/>
      <c r="Q174" s="21"/>
      <c r="R174" s="21"/>
      <c r="S174" s="21"/>
      <c r="T174" s="21"/>
      <c r="U174" s="21"/>
      <c r="V174" s="21"/>
      <c r="W174" s="21"/>
      <c r="X174" s="21"/>
      <c r="Y174" s="21"/>
      <c r="Z174" s="21"/>
      <c r="AA174" s="21"/>
      <c r="AB174" s="21"/>
      <c r="AC174" s="55"/>
      <c r="AD174" s="21"/>
      <c r="AE174" s="21"/>
      <c r="AF174" s="21"/>
      <c r="AG174" s="21"/>
      <c r="AH174" s="21"/>
      <c r="AI174" s="21"/>
    </row>
    <row r="175" spans="3:35">
      <c r="C175" s="56" t="s">
        <v>271</v>
      </c>
      <c r="D175" s="21" t="s">
        <v>153</v>
      </c>
      <c r="E175" s="21"/>
      <c r="F175" s="21"/>
      <c r="G175" s="21"/>
      <c r="H175" s="21"/>
      <c r="I175" s="21"/>
      <c r="J175" s="21"/>
      <c r="K175" s="57"/>
      <c r="L175" s="21"/>
      <c r="M175" s="21"/>
      <c r="N175" s="21"/>
      <c r="O175" s="21"/>
      <c r="P175" s="21"/>
      <c r="Q175" s="21"/>
      <c r="R175" s="21"/>
      <c r="S175" s="21"/>
      <c r="T175" s="21"/>
      <c r="U175" s="21"/>
      <c r="V175" s="21"/>
      <c r="W175" s="21"/>
      <c r="X175" s="21"/>
      <c r="Y175" s="21"/>
      <c r="Z175" s="21"/>
      <c r="AA175" s="21"/>
      <c r="AB175" s="21"/>
      <c r="AC175" s="55"/>
      <c r="AD175" s="21"/>
      <c r="AE175" s="21"/>
      <c r="AF175" s="21"/>
      <c r="AG175" s="21"/>
      <c r="AH175" s="21"/>
      <c r="AI175" s="21"/>
    </row>
    <row r="176" spans="3:35">
      <c r="C176" s="56" t="s">
        <v>272</v>
      </c>
      <c r="D176" s="21" t="s">
        <v>121</v>
      </c>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55"/>
      <c r="AD176" s="21"/>
      <c r="AE176" s="21"/>
      <c r="AF176" s="21"/>
      <c r="AG176" s="21"/>
      <c r="AH176" s="21"/>
      <c r="AI176" s="21"/>
    </row>
    <row r="177" spans="3:35" ht="30">
      <c r="C177" s="56" t="s">
        <v>273</v>
      </c>
      <c r="D177" s="21" t="s">
        <v>191</v>
      </c>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55"/>
      <c r="AD177" s="21"/>
      <c r="AE177" s="21"/>
      <c r="AF177" s="21"/>
      <c r="AG177" s="21"/>
      <c r="AH177" s="21"/>
      <c r="AI177" s="21"/>
    </row>
    <row r="178" spans="3:35">
      <c r="C178" s="56" t="s">
        <v>274</v>
      </c>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55"/>
      <c r="AD178" s="21"/>
      <c r="AE178" s="21"/>
      <c r="AF178" s="21"/>
      <c r="AG178" s="21"/>
      <c r="AH178" s="21"/>
      <c r="AI178" s="21"/>
    </row>
    <row r="179" spans="3:35">
      <c r="C179" s="56"/>
      <c r="D179" s="21" t="s">
        <v>180</v>
      </c>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55"/>
      <c r="AD179" s="21"/>
      <c r="AE179" s="21"/>
      <c r="AF179" s="21"/>
      <c r="AG179" s="21"/>
      <c r="AH179" s="21"/>
      <c r="AI179" s="21"/>
    </row>
    <row r="180" spans="3:35">
      <c r="C180" s="56" t="s">
        <v>275</v>
      </c>
      <c r="D180" s="21" t="s">
        <v>179</v>
      </c>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55"/>
      <c r="AD180" s="21"/>
      <c r="AE180" s="21"/>
      <c r="AF180" s="21"/>
      <c r="AG180" s="21"/>
      <c r="AH180" s="21"/>
      <c r="AI180" s="21"/>
    </row>
    <row r="181" spans="3:35">
      <c r="C181" s="56" t="s">
        <v>276</v>
      </c>
      <c r="D181" s="21"/>
      <c r="E181" s="21"/>
      <c r="F181" s="21"/>
      <c r="G181" s="21"/>
      <c r="H181" s="21"/>
      <c r="I181" s="21"/>
      <c r="J181" s="21"/>
      <c r="K181" s="57"/>
      <c r="L181" s="21"/>
      <c r="M181" s="21"/>
      <c r="N181" s="21"/>
      <c r="O181" s="21"/>
      <c r="P181" s="21"/>
      <c r="Q181" s="21"/>
      <c r="R181" s="21"/>
      <c r="S181" s="21"/>
      <c r="T181" s="21"/>
      <c r="U181" s="21"/>
      <c r="V181" s="21"/>
      <c r="W181" s="21"/>
      <c r="X181" s="21"/>
      <c r="Y181" s="21"/>
      <c r="Z181" s="21"/>
      <c r="AA181" s="21"/>
      <c r="AB181" s="21"/>
      <c r="AC181" s="55"/>
      <c r="AD181" s="21"/>
      <c r="AE181" s="21"/>
      <c r="AF181" s="21"/>
      <c r="AG181" s="21"/>
      <c r="AH181" s="21"/>
      <c r="AI181" s="21"/>
    </row>
    <row r="182" spans="3:35">
      <c r="C182" s="56"/>
      <c r="D182" s="21" t="s">
        <v>153</v>
      </c>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55"/>
      <c r="AD182" s="21"/>
      <c r="AE182" s="21"/>
      <c r="AF182" s="21"/>
      <c r="AG182" s="21"/>
      <c r="AH182" s="21"/>
      <c r="AI182" s="21"/>
    </row>
    <row r="183" spans="3:35">
      <c r="C183" s="56"/>
      <c r="D183" s="21" t="s">
        <v>145</v>
      </c>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55"/>
      <c r="AD183" s="21"/>
      <c r="AE183" s="21"/>
      <c r="AF183" s="21"/>
      <c r="AG183" s="21"/>
      <c r="AH183" s="21"/>
      <c r="AI183" s="21"/>
    </row>
    <row r="184" spans="3:35">
      <c r="C184" s="56"/>
      <c r="D184" s="21" t="s">
        <v>187</v>
      </c>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55"/>
      <c r="AD184" s="21"/>
      <c r="AE184" s="21"/>
      <c r="AF184" s="21"/>
      <c r="AG184" s="21"/>
      <c r="AH184" s="21"/>
      <c r="AI184" s="21"/>
    </row>
    <row r="185" spans="3:35">
      <c r="C185" s="56" t="s">
        <v>277</v>
      </c>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55"/>
      <c r="AD185" s="21"/>
      <c r="AE185" s="21"/>
      <c r="AF185" s="21"/>
      <c r="AG185" s="21"/>
      <c r="AH185" s="21"/>
      <c r="AI185" s="21"/>
    </row>
    <row r="186" spans="3:35">
      <c r="C186" s="56" t="s">
        <v>278</v>
      </c>
      <c r="D186" s="21" t="s">
        <v>153</v>
      </c>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55"/>
      <c r="AD186" s="21"/>
      <c r="AE186" s="21"/>
      <c r="AF186" s="21"/>
      <c r="AG186" s="21"/>
      <c r="AH186" s="21"/>
      <c r="AI186" s="21"/>
    </row>
    <row r="187" spans="3:35">
      <c r="C187" s="56"/>
      <c r="D187" s="21" t="s">
        <v>241</v>
      </c>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55"/>
      <c r="AD187" s="21"/>
      <c r="AE187" s="21"/>
      <c r="AF187" s="21"/>
      <c r="AG187" s="21"/>
      <c r="AH187" s="21"/>
      <c r="AI187" s="21"/>
    </row>
    <row r="188" spans="3:35" ht="30">
      <c r="C188" s="56" t="s">
        <v>279</v>
      </c>
      <c r="D188" s="21" t="s">
        <v>153</v>
      </c>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55"/>
      <c r="AD188" s="21"/>
      <c r="AE188" s="21"/>
      <c r="AF188" s="21"/>
      <c r="AG188" s="21"/>
      <c r="AH188" s="21"/>
      <c r="AI188" s="21"/>
    </row>
    <row r="189" spans="3:35">
      <c r="C189" s="56" t="s">
        <v>280</v>
      </c>
      <c r="D189" s="21" t="s">
        <v>153</v>
      </c>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55"/>
      <c r="AD189" s="21"/>
      <c r="AE189" s="21"/>
      <c r="AF189" s="21"/>
      <c r="AG189" s="21"/>
      <c r="AH189" s="21"/>
      <c r="AI189" s="21"/>
    </row>
    <row r="190" spans="3:35" ht="30">
      <c r="C190" s="56" t="s">
        <v>281</v>
      </c>
      <c r="D190" s="21" t="s">
        <v>282</v>
      </c>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55"/>
      <c r="AD190" s="21"/>
      <c r="AE190" s="21"/>
      <c r="AF190" s="21"/>
      <c r="AG190" s="21"/>
      <c r="AH190" s="21"/>
      <c r="AI190" s="21"/>
    </row>
    <row r="191" spans="3:35">
      <c r="C191" s="56" t="s">
        <v>283</v>
      </c>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55"/>
      <c r="AD191" s="21"/>
      <c r="AE191" s="21"/>
      <c r="AF191" s="21"/>
      <c r="AG191" s="21"/>
      <c r="AH191" s="21"/>
      <c r="AI191" s="21"/>
    </row>
    <row r="192" spans="3:35">
      <c r="C192" s="21"/>
      <c r="D192" s="21" t="s">
        <v>153</v>
      </c>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55"/>
      <c r="AD192" s="21"/>
      <c r="AE192" s="21"/>
      <c r="AF192" s="21"/>
      <c r="AG192" s="21"/>
      <c r="AH192" s="21"/>
      <c r="AI192" s="21"/>
    </row>
    <row r="193" spans="3:35">
      <c r="C193" s="21"/>
      <c r="D193" s="21" t="s">
        <v>145</v>
      </c>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55"/>
      <c r="AD193" s="21"/>
      <c r="AE193" s="21"/>
      <c r="AF193" s="21"/>
      <c r="AG193" s="21"/>
      <c r="AH193" s="21"/>
      <c r="AI193" s="21"/>
    </row>
    <row r="194" spans="3:35">
      <c r="C194" s="21" t="s">
        <v>284</v>
      </c>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55"/>
      <c r="AD194" s="21"/>
      <c r="AE194" s="21"/>
      <c r="AF194" s="21"/>
      <c r="AG194" s="21"/>
      <c r="AH194" s="21"/>
      <c r="AI194" s="21"/>
    </row>
    <row r="195" spans="3:35">
      <c r="C195" s="21"/>
      <c r="D195" s="21" t="s">
        <v>285</v>
      </c>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55"/>
      <c r="AD195" s="21"/>
      <c r="AE195" s="21"/>
      <c r="AF195" s="21"/>
      <c r="AG195" s="21"/>
      <c r="AH195" s="21"/>
      <c r="AI195" s="21"/>
    </row>
    <row r="196" spans="3:35">
      <c r="C196" s="21" t="s">
        <v>286</v>
      </c>
      <c r="D196" s="21" t="s">
        <v>188</v>
      </c>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55"/>
      <c r="AD196" s="21"/>
      <c r="AE196" s="21"/>
      <c r="AF196" s="21"/>
      <c r="AG196" s="21"/>
      <c r="AH196" s="21"/>
      <c r="AI196" s="21"/>
    </row>
    <row r="197" spans="3:35" ht="30">
      <c r="C197" s="56" t="s">
        <v>287</v>
      </c>
      <c r="D197" s="21" t="s">
        <v>195</v>
      </c>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55"/>
      <c r="AD197" s="21"/>
      <c r="AE197" s="21"/>
      <c r="AF197" s="21"/>
      <c r="AG197" s="21"/>
      <c r="AH197" s="21"/>
      <c r="AI197" s="21"/>
    </row>
    <row r="198" spans="3:35" ht="30">
      <c r="C198" s="56" t="s">
        <v>288</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55"/>
      <c r="AD198" s="21"/>
      <c r="AE198" s="21"/>
      <c r="AF198" s="21"/>
      <c r="AG198" s="21"/>
      <c r="AH198" s="21"/>
      <c r="AI198" s="21"/>
    </row>
    <row r="199" spans="3:35" ht="45">
      <c r="C199" s="56" t="s">
        <v>289</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55"/>
      <c r="AD199" s="21"/>
      <c r="AE199" s="21"/>
      <c r="AF199" s="21"/>
      <c r="AG199" s="21"/>
      <c r="AH199" s="21"/>
      <c r="AI199" s="21"/>
    </row>
    <row r="200" spans="3:35" ht="30">
      <c r="C200" s="56" t="s">
        <v>290</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55"/>
      <c r="AD200" s="21"/>
      <c r="AE200" s="21"/>
      <c r="AF200" s="21"/>
      <c r="AG200" s="21"/>
      <c r="AH200" s="21"/>
      <c r="AI200" s="21"/>
    </row>
    <row r="201" spans="3:35" ht="30">
      <c r="C201" s="56" t="s">
        <v>291</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55"/>
      <c r="AD201" s="21"/>
      <c r="AE201" s="21"/>
      <c r="AF201" s="21"/>
      <c r="AG201" s="21"/>
      <c r="AH201" s="21"/>
      <c r="AI201" s="21"/>
    </row>
    <row r="202" spans="3:35">
      <c r="C202" s="56"/>
      <c r="D202" s="21" t="s">
        <v>153</v>
      </c>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55"/>
      <c r="AD202" s="21"/>
      <c r="AE202" s="21"/>
      <c r="AF202" s="21"/>
      <c r="AG202" s="21"/>
      <c r="AH202" s="21"/>
      <c r="AI202" s="21"/>
    </row>
    <row r="203" spans="3:35">
      <c r="C203" s="56"/>
      <c r="D203" s="21" t="s">
        <v>121</v>
      </c>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55"/>
      <c r="AD203" s="21"/>
      <c r="AE203" s="21"/>
      <c r="AF203" s="21"/>
      <c r="AG203" s="21"/>
      <c r="AH203" s="21"/>
      <c r="AI203" s="21"/>
    </row>
    <row r="204" spans="3:35">
      <c r="C204" s="56" t="s">
        <v>292</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55"/>
      <c r="AD204" s="21"/>
      <c r="AE204" s="21"/>
      <c r="AF204" s="21"/>
      <c r="AG204" s="21"/>
      <c r="AH204" s="21"/>
      <c r="AI204" s="21"/>
    </row>
    <row r="205" spans="3:35">
      <c r="C205" s="56"/>
      <c r="D205" s="21" t="s">
        <v>153</v>
      </c>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55"/>
      <c r="AD205" s="21"/>
      <c r="AE205" s="21"/>
      <c r="AF205" s="21"/>
      <c r="AG205" s="21"/>
      <c r="AH205" s="21"/>
      <c r="AI205" s="21"/>
    </row>
    <row r="206" spans="3:35">
      <c r="C206" s="56" t="s">
        <v>293</v>
      </c>
      <c r="D206" s="21" t="s">
        <v>145</v>
      </c>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55"/>
      <c r="AD206" s="21"/>
      <c r="AE206" s="21"/>
      <c r="AF206" s="21"/>
      <c r="AG206" s="21"/>
      <c r="AH206" s="21"/>
      <c r="AI206" s="21"/>
    </row>
    <row r="207" spans="3:35" ht="30">
      <c r="C207" s="56" t="s">
        <v>294</v>
      </c>
      <c r="D207" s="21" t="s">
        <v>153</v>
      </c>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55"/>
      <c r="AD207" s="21"/>
      <c r="AE207" s="21"/>
      <c r="AF207" s="21"/>
      <c r="AG207" s="21"/>
      <c r="AH207" s="21"/>
      <c r="AI207" s="21"/>
    </row>
    <row r="208" spans="3:35">
      <c r="C208" s="56" t="s">
        <v>295</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55"/>
      <c r="AD208" s="21"/>
      <c r="AE208" s="21"/>
      <c r="AF208" s="21"/>
      <c r="AG208" s="21"/>
      <c r="AH208" s="21"/>
      <c r="AI208" s="21"/>
    </row>
    <row r="209" spans="3:35">
      <c r="C209" s="56" t="s">
        <v>296</v>
      </c>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55"/>
      <c r="AD209" s="21"/>
      <c r="AE209" s="21"/>
      <c r="AF209" s="21"/>
      <c r="AG209" s="21"/>
      <c r="AH209" s="21"/>
      <c r="AI209" s="21"/>
    </row>
    <row r="210" spans="3:35">
      <c r="C210" s="56" t="s">
        <v>297</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55"/>
      <c r="AD210" s="21"/>
      <c r="AE210" s="21"/>
      <c r="AF210" s="21"/>
      <c r="AG210" s="21"/>
      <c r="AH210" s="21"/>
      <c r="AI210" s="21"/>
    </row>
    <row r="211" spans="3:35">
      <c r="C211" s="56"/>
      <c r="D211" s="21" t="s">
        <v>179</v>
      </c>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55"/>
      <c r="AD211" s="21"/>
      <c r="AE211" s="21"/>
      <c r="AF211" s="21"/>
      <c r="AG211" s="21"/>
      <c r="AH211" s="21"/>
      <c r="AI211" s="21"/>
    </row>
    <row r="212" spans="3:35">
      <c r="C212" s="56"/>
      <c r="D212" s="21" t="s">
        <v>181</v>
      </c>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55"/>
      <c r="AD212" s="21"/>
      <c r="AE212" s="21"/>
      <c r="AF212" s="21"/>
      <c r="AG212" s="21"/>
      <c r="AH212" s="21"/>
      <c r="AI212" s="21"/>
    </row>
    <row r="213" spans="3:35" ht="30">
      <c r="C213" s="56" t="s">
        <v>298</v>
      </c>
      <c r="D213" s="21" t="s">
        <v>225</v>
      </c>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55"/>
      <c r="AD213" s="21"/>
      <c r="AE213" s="21"/>
      <c r="AF213" s="21"/>
      <c r="AG213" s="21"/>
      <c r="AH213" s="21"/>
      <c r="AI213" s="21"/>
    </row>
    <row r="214" spans="3:35">
      <c r="C214" s="56" t="s">
        <v>299</v>
      </c>
      <c r="D214" s="21" t="s">
        <v>121</v>
      </c>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55"/>
      <c r="AD214" s="21"/>
      <c r="AE214" s="21"/>
      <c r="AF214" s="21"/>
      <c r="AG214" s="21"/>
      <c r="AH214" s="21"/>
      <c r="AI214" s="21"/>
    </row>
    <row r="215" spans="3:35" ht="30">
      <c r="C215" s="56" t="s">
        <v>300</v>
      </c>
      <c r="D215" s="21" t="s">
        <v>188</v>
      </c>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55"/>
      <c r="AD215" s="21"/>
      <c r="AE215" s="21"/>
      <c r="AF215" s="21"/>
      <c r="AG215" s="21"/>
      <c r="AH215" s="21"/>
      <c r="AI215" s="21"/>
    </row>
    <row r="216" spans="3:35" ht="30">
      <c r="C216" s="56" t="s">
        <v>301</v>
      </c>
      <c r="D216" s="21" t="s">
        <v>187</v>
      </c>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55"/>
      <c r="AD216" s="21"/>
      <c r="AE216" s="21"/>
      <c r="AF216" s="21"/>
      <c r="AG216" s="21"/>
      <c r="AH216" s="21"/>
      <c r="AI216" s="21"/>
    </row>
    <row r="217" spans="3:35" ht="45">
      <c r="C217" s="56" t="s">
        <v>302</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55"/>
      <c r="AD217" s="21"/>
      <c r="AE217" s="21"/>
      <c r="AF217" s="21"/>
      <c r="AG217" s="21"/>
      <c r="AH217" s="21"/>
      <c r="AI217" s="21"/>
    </row>
    <row r="218" spans="3:35">
      <c r="C218" s="56"/>
      <c r="D218" s="21" t="s">
        <v>188</v>
      </c>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55"/>
      <c r="AD218" s="21"/>
      <c r="AE218" s="21"/>
      <c r="AF218" s="21"/>
      <c r="AG218" s="21"/>
      <c r="AH218" s="21"/>
      <c r="AI218" s="21"/>
    </row>
    <row r="219" spans="3:35" ht="45">
      <c r="C219" s="56" t="s">
        <v>303</v>
      </c>
      <c r="D219" s="21" t="s">
        <v>190</v>
      </c>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55"/>
      <c r="AD219" s="21"/>
      <c r="AE219" s="21"/>
      <c r="AF219" s="21"/>
      <c r="AG219" s="21"/>
      <c r="AH219" s="21"/>
      <c r="AI219" s="21"/>
    </row>
    <row r="220" spans="3:35">
      <c r="C220" s="56" t="s">
        <v>304</v>
      </c>
      <c r="D220" s="21" t="s">
        <v>153</v>
      </c>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55"/>
      <c r="AD220" s="21"/>
      <c r="AE220" s="21"/>
      <c r="AF220" s="21"/>
      <c r="AG220" s="21"/>
      <c r="AH220" s="21"/>
      <c r="AI220" s="21"/>
    </row>
    <row r="221" spans="3:35">
      <c r="C221" s="56"/>
      <c r="D221" s="21" t="s">
        <v>305</v>
      </c>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55"/>
      <c r="AD221" s="21"/>
      <c r="AE221" s="21"/>
      <c r="AF221" s="21"/>
      <c r="AG221" s="21"/>
      <c r="AH221" s="21"/>
      <c r="AI221" s="21"/>
    </row>
    <row r="222" spans="3:35" ht="45">
      <c r="C222" s="56" t="s">
        <v>306</v>
      </c>
      <c r="D222" s="21" t="s">
        <v>145</v>
      </c>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55"/>
      <c r="AD222" s="21"/>
      <c r="AE222" s="21"/>
      <c r="AF222" s="21"/>
      <c r="AG222" s="21"/>
      <c r="AH222" s="21"/>
      <c r="AI222" s="21"/>
    </row>
    <row r="223" spans="3:35">
      <c r="C223" s="56" t="s">
        <v>307</v>
      </c>
      <c r="D223" s="21" t="s">
        <v>153</v>
      </c>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55"/>
      <c r="AD223" s="21"/>
      <c r="AE223" s="21"/>
      <c r="AF223" s="21"/>
      <c r="AG223" s="21"/>
      <c r="AH223" s="21"/>
      <c r="AI223" s="21"/>
    </row>
    <row r="224" spans="3:35">
      <c r="C224" s="56" t="s">
        <v>308</v>
      </c>
      <c r="D224" s="21" t="s">
        <v>121</v>
      </c>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55"/>
      <c r="AD224" s="21"/>
      <c r="AE224" s="21"/>
      <c r="AF224" s="21"/>
      <c r="AG224" s="21"/>
      <c r="AH224" s="21"/>
      <c r="AI224" s="21"/>
    </row>
    <row r="225" spans="3:35">
      <c r="C225" s="56" t="s">
        <v>309</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55"/>
      <c r="AD225" s="21"/>
      <c r="AE225" s="21"/>
      <c r="AF225" s="21"/>
      <c r="AG225" s="21"/>
      <c r="AH225" s="21"/>
      <c r="AI225" s="21"/>
    </row>
    <row r="226" spans="3:35" ht="30">
      <c r="C226" s="56" t="s">
        <v>310</v>
      </c>
      <c r="D226" s="21" t="s">
        <v>188</v>
      </c>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55"/>
      <c r="AD226" s="21"/>
      <c r="AE226" s="21"/>
      <c r="AF226" s="21"/>
      <c r="AG226" s="21"/>
      <c r="AH226" s="21"/>
      <c r="AI226" s="21"/>
    </row>
    <row r="227" spans="3:35" ht="30">
      <c r="C227" s="56" t="s">
        <v>311</v>
      </c>
      <c r="D227" s="21" t="s">
        <v>121</v>
      </c>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55"/>
      <c r="AD227" s="21"/>
      <c r="AE227" s="21"/>
      <c r="AF227" s="21"/>
      <c r="AG227" s="21"/>
      <c r="AH227" s="21"/>
      <c r="AI227" s="21"/>
    </row>
    <row r="228" spans="3:35">
      <c r="C228" s="56" t="s">
        <v>312</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55"/>
      <c r="AD228" s="21"/>
      <c r="AE228" s="21"/>
      <c r="AF228" s="21"/>
      <c r="AG228" s="21"/>
      <c r="AH228" s="21"/>
      <c r="AI228" s="21"/>
    </row>
    <row r="229" spans="3:35">
      <c r="C229" s="56"/>
      <c r="D229" s="21" t="s">
        <v>227</v>
      </c>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55"/>
      <c r="AD229" s="21"/>
      <c r="AE229" s="21"/>
      <c r="AF229" s="21"/>
      <c r="AG229" s="21"/>
      <c r="AH229" s="21"/>
      <c r="AI229" s="21"/>
    </row>
    <row r="230" spans="3:35" ht="30">
      <c r="C230" s="56" t="s">
        <v>313</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55"/>
      <c r="AD230" s="21"/>
      <c r="AE230" s="21"/>
      <c r="AF230" s="21"/>
      <c r="AG230" s="21"/>
      <c r="AH230" s="21"/>
      <c r="AI230" s="21"/>
    </row>
    <row r="231" spans="3:35">
      <c r="C231" s="56"/>
      <c r="D231" s="21" t="s">
        <v>153</v>
      </c>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55"/>
      <c r="AD231" s="21"/>
      <c r="AE231" s="21"/>
      <c r="AF231" s="21"/>
      <c r="AG231" s="21"/>
      <c r="AH231" s="21"/>
      <c r="AI231" s="21"/>
    </row>
    <row r="232" spans="3:35" ht="30">
      <c r="C232" s="56" t="s">
        <v>314</v>
      </c>
      <c r="D232" s="21" t="s">
        <v>179</v>
      </c>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55"/>
      <c r="AD232" s="21"/>
      <c r="AE232" s="21"/>
      <c r="AF232" s="21"/>
      <c r="AG232" s="21"/>
      <c r="AH232" s="21"/>
      <c r="AI232" s="21"/>
    </row>
    <row r="233" spans="3:35" ht="30">
      <c r="C233" s="56" t="s">
        <v>315</v>
      </c>
      <c r="D233" s="21" t="s">
        <v>121</v>
      </c>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55"/>
      <c r="AD233" s="21"/>
      <c r="AE233" s="21"/>
      <c r="AF233" s="21"/>
      <c r="AG233" s="21"/>
      <c r="AH233" s="21"/>
      <c r="AI233" s="21"/>
    </row>
    <row r="234" spans="3:35" ht="30">
      <c r="C234" s="56" t="s">
        <v>316</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55"/>
      <c r="AD234" s="21"/>
      <c r="AE234" s="21"/>
      <c r="AF234" s="21"/>
      <c r="AG234" s="21"/>
      <c r="AH234" s="21"/>
      <c r="AI234" s="21"/>
    </row>
  </sheetData>
  <mergeCells count="20">
    <mergeCell ref="C7:C9"/>
    <mergeCell ref="D7:D9"/>
    <mergeCell ref="E7:G7"/>
    <mergeCell ref="O7:Q7"/>
    <mergeCell ref="R7:Z7"/>
    <mergeCell ref="E8:L8"/>
    <mergeCell ref="C3:Q3"/>
    <mergeCell ref="C4:Q4"/>
    <mergeCell ref="C5:Q5"/>
    <mergeCell ref="E6:Q6"/>
    <mergeCell ref="R6:AI6"/>
    <mergeCell ref="AA8:AC8"/>
    <mergeCell ref="AD8:AF8"/>
    <mergeCell ref="AG8:AI8"/>
    <mergeCell ref="AA7:AI7"/>
    <mergeCell ref="P8:P9"/>
    <mergeCell ref="Q8:Q9"/>
    <mergeCell ref="R8:T8"/>
    <mergeCell ref="U8:W8"/>
    <mergeCell ref="X8:Z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C2535"/>
  <sheetViews>
    <sheetView topLeftCell="A571" workbookViewId="0">
      <selection activeCell="G895" sqref="G895"/>
    </sheetView>
  </sheetViews>
  <sheetFormatPr baseColWidth="10" defaultRowHeight="15"/>
  <cols>
    <col min="1" max="1" width="3" bestFit="1" customWidth="1"/>
    <col min="2" max="2" width="50.7109375" customWidth="1"/>
    <col min="3" max="3" width="45.7109375" customWidth="1"/>
  </cols>
  <sheetData>
    <row r="3" spans="1:3" ht="15.75" thickBot="1">
      <c r="B3" s="22" t="s">
        <v>21</v>
      </c>
    </row>
    <row r="4" spans="1:3">
      <c r="B4" s="23"/>
    </row>
    <row r="5" spans="1:3" ht="15.75" thickBot="1">
      <c r="B5" s="24" t="s">
        <v>22</v>
      </c>
    </row>
    <row r="6" spans="1:3">
      <c r="B6" s="22"/>
    </row>
    <row r="7" spans="1:3">
      <c r="B7" s="22"/>
    </row>
    <row r="8" spans="1:3" ht="15.75" thickBot="1">
      <c r="A8" t="s">
        <v>160</v>
      </c>
      <c r="B8" s="25" t="s">
        <v>159</v>
      </c>
    </row>
    <row r="9" spans="1:3">
      <c r="B9" s="23"/>
    </row>
    <row r="10" spans="1:3" ht="30.75" thickBot="1">
      <c r="B10" s="24" t="s">
        <v>24</v>
      </c>
    </row>
    <row r="11" spans="1:3">
      <c r="B11" s="25"/>
    </row>
    <row r="12" spans="1:3" ht="15.75" thickBot="1">
      <c r="A12">
        <v>1</v>
      </c>
      <c r="B12" s="25" t="s">
        <v>25</v>
      </c>
    </row>
    <row r="13" spans="1:3">
      <c r="B13" s="926" t="s">
        <v>26</v>
      </c>
      <c r="C13" s="26"/>
    </row>
    <row r="14" spans="1:3" ht="15.75" thickBot="1">
      <c r="B14" s="927"/>
      <c r="C14" s="27" t="s">
        <v>27</v>
      </c>
    </row>
    <row r="15" spans="1:3">
      <c r="B15" s="926" t="s">
        <v>28</v>
      </c>
      <c r="C15" s="930" t="s">
        <v>29</v>
      </c>
    </row>
    <row r="16" spans="1:3" ht="15.75" thickBot="1">
      <c r="B16" s="927"/>
      <c r="C16" s="931"/>
    </row>
    <row r="17" spans="2:3">
      <c r="B17" s="932" t="s">
        <v>30</v>
      </c>
      <c r="C17" s="930">
        <v>155</v>
      </c>
    </row>
    <row r="18" spans="2:3" ht="15.75" thickBot="1">
      <c r="B18" s="933"/>
      <c r="C18" s="931"/>
    </row>
    <row r="19" spans="2:3">
      <c r="B19" s="932" t="s">
        <v>31</v>
      </c>
      <c r="C19" s="926"/>
    </row>
    <row r="20" spans="2:3" ht="15.75" thickBot="1">
      <c r="B20" s="933"/>
      <c r="C20" s="927"/>
    </row>
    <row r="21" spans="2:3">
      <c r="B21" s="28"/>
    </row>
    <row r="22" spans="2:3" ht="15.75" thickBot="1">
      <c r="B22" s="22" t="s">
        <v>32</v>
      </c>
    </row>
    <row r="23" spans="2:3">
      <c r="B23" s="926">
        <v>2011</v>
      </c>
      <c r="C23" s="928">
        <v>7.1</v>
      </c>
    </row>
    <row r="24" spans="2:3" ht="15.75" thickBot="1">
      <c r="B24" s="927"/>
      <c r="C24" s="929"/>
    </row>
    <row r="25" spans="2:3">
      <c r="B25" s="926">
        <v>2012</v>
      </c>
      <c r="C25" s="928">
        <v>7.4</v>
      </c>
    </row>
    <row r="26" spans="2:3" ht="15.75" thickBot="1">
      <c r="B26" s="927"/>
      <c r="C26" s="929"/>
    </row>
    <row r="27" spans="2:3">
      <c r="B27" s="926">
        <v>2013</v>
      </c>
      <c r="C27" s="928">
        <v>6.8</v>
      </c>
    </row>
    <row r="28" spans="2:3" ht="15.75" thickBot="1">
      <c r="B28" s="927"/>
      <c r="C28" s="929"/>
    </row>
    <row r="29" spans="2:3">
      <c r="B29" s="22"/>
    </row>
    <row r="30" spans="2:3" ht="15.75" thickBot="1">
      <c r="B30" s="22" t="s">
        <v>33</v>
      </c>
    </row>
    <row r="31" spans="2:3">
      <c r="B31" s="926">
        <v>2014</v>
      </c>
      <c r="C31" s="928">
        <v>6.7</v>
      </c>
    </row>
    <row r="32" spans="2:3" ht="15.75" thickBot="1">
      <c r="B32" s="927"/>
      <c r="C32" s="929"/>
    </row>
    <row r="33" spans="1:3">
      <c r="B33" s="926">
        <v>2015</v>
      </c>
      <c r="C33" s="928">
        <v>6.8</v>
      </c>
    </row>
    <row r="34" spans="1:3" ht="15.75" thickBot="1">
      <c r="B34" s="927"/>
      <c r="C34" s="929"/>
    </row>
    <row r="35" spans="1:3">
      <c r="B35" s="926">
        <v>2016</v>
      </c>
      <c r="C35" s="928">
        <v>6.5</v>
      </c>
    </row>
    <row r="36" spans="1:3" ht="15.75" thickBot="1">
      <c r="B36" s="927"/>
      <c r="C36" s="929"/>
    </row>
    <row r="37" spans="1:3" ht="15.75" thickBot="1">
      <c r="B37" s="22" t="s">
        <v>34</v>
      </c>
    </row>
    <row r="38" spans="1:3" ht="15.75" thickBot="1">
      <c r="B38" s="41" t="s">
        <v>35</v>
      </c>
    </row>
    <row r="39" spans="1:3">
      <c r="B39" s="22"/>
    </row>
    <row r="40" spans="1:3">
      <c r="B40" s="25"/>
    </row>
    <row r="41" spans="1:3" ht="15.75" thickBot="1">
      <c r="A41">
        <v>2</v>
      </c>
      <c r="B41" s="25" t="s">
        <v>25</v>
      </c>
    </row>
    <row r="42" spans="1:3">
      <c r="B42" s="926" t="s">
        <v>26</v>
      </c>
      <c r="C42" s="31"/>
    </row>
    <row r="43" spans="1:3" ht="15.75" thickBot="1">
      <c r="B43" s="927"/>
      <c r="C43" s="27" t="s">
        <v>36</v>
      </c>
    </row>
    <row r="44" spans="1:3">
      <c r="B44" s="926" t="s">
        <v>28</v>
      </c>
      <c r="C44" s="930" t="s">
        <v>29</v>
      </c>
    </row>
    <row r="45" spans="1:3" ht="15.75" thickBot="1">
      <c r="B45" s="927"/>
      <c r="C45" s="931"/>
    </row>
    <row r="46" spans="1:3">
      <c r="B46" s="932" t="s">
        <v>30</v>
      </c>
      <c r="C46" s="930">
        <v>155</v>
      </c>
    </row>
    <row r="47" spans="1:3" ht="15.75" thickBot="1">
      <c r="B47" s="933"/>
      <c r="C47" s="931"/>
    </row>
    <row r="48" spans="1:3">
      <c r="B48" s="932" t="s">
        <v>31</v>
      </c>
      <c r="C48" s="926"/>
    </row>
    <row r="49" spans="2:3" ht="15.75" thickBot="1">
      <c r="B49" s="933"/>
      <c r="C49" s="927"/>
    </row>
    <row r="50" spans="2:3">
      <c r="B50" s="28"/>
    </row>
    <row r="51" spans="2:3" ht="15.75" thickBot="1">
      <c r="B51" s="22" t="s">
        <v>32</v>
      </c>
    </row>
    <row r="52" spans="2:3">
      <c r="B52" s="926">
        <v>2011</v>
      </c>
      <c r="C52" s="926">
        <v>41.6</v>
      </c>
    </row>
    <row r="53" spans="2:3" ht="15.75" thickBot="1">
      <c r="B53" s="927"/>
      <c r="C53" s="927"/>
    </row>
    <row r="54" spans="2:3">
      <c r="B54" s="926">
        <v>2012</v>
      </c>
      <c r="C54" s="926">
        <v>44.5</v>
      </c>
    </row>
    <row r="55" spans="2:3" ht="15.75" thickBot="1">
      <c r="B55" s="927"/>
      <c r="C55" s="927"/>
    </row>
    <row r="56" spans="2:3">
      <c r="B56" s="926">
        <v>2013</v>
      </c>
      <c r="C56" s="926">
        <v>41</v>
      </c>
    </row>
    <row r="57" spans="2:3" ht="15.75" thickBot="1">
      <c r="B57" s="927"/>
      <c r="C57" s="927"/>
    </row>
    <row r="58" spans="2:3">
      <c r="B58" s="22"/>
    </row>
    <row r="59" spans="2:3" ht="15.75" thickBot="1">
      <c r="B59" s="22" t="s">
        <v>33</v>
      </c>
    </row>
    <row r="60" spans="2:3">
      <c r="B60" s="926">
        <v>2014</v>
      </c>
      <c r="C60" s="926">
        <v>37.799999999999997</v>
      </c>
    </row>
    <row r="61" spans="2:3" ht="15.75" thickBot="1">
      <c r="B61" s="927"/>
      <c r="C61" s="927"/>
    </row>
    <row r="62" spans="2:3">
      <c r="B62" s="926">
        <v>2015</v>
      </c>
      <c r="C62" s="926">
        <v>34.6</v>
      </c>
    </row>
    <row r="63" spans="2:3" ht="15.75" thickBot="1">
      <c r="B63" s="927"/>
      <c r="C63" s="927"/>
    </row>
    <row r="64" spans="2:3">
      <c r="B64" s="926">
        <v>2016</v>
      </c>
      <c r="C64" s="926">
        <v>31.4</v>
      </c>
    </row>
    <row r="65" spans="1:3" ht="15.75" thickBot="1">
      <c r="B65" s="927"/>
      <c r="C65" s="927"/>
    </row>
    <row r="66" spans="1:3">
      <c r="B66" s="28"/>
    </row>
    <row r="67" spans="1:3" ht="15.75" thickBot="1">
      <c r="B67" s="22" t="s">
        <v>34</v>
      </c>
    </row>
    <row r="68" spans="1:3">
      <c r="B68" s="29"/>
    </row>
    <row r="69" spans="1:3" ht="15.75" thickBot="1">
      <c r="B69" s="30" t="s">
        <v>35</v>
      </c>
    </row>
    <row r="70" spans="1:3">
      <c r="B70" s="22"/>
    </row>
    <row r="71" spans="1:3">
      <c r="B71" s="25"/>
    </row>
    <row r="72" spans="1:3" ht="15.75" thickBot="1">
      <c r="A72">
        <v>3</v>
      </c>
      <c r="B72" s="25" t="s">
        <v>25</v>
      </c>
    </row>
    <row r="73" spans="1:3">
      <c r="B73" s="926" t="s">
        <v>26</v>
      </c>
      <c r="C73" s="31"/>
    </row>
    <row r="74" spans="1:3" ht="26.25" thickBot="1">
      <c r="B74" s="927"/>
      <c r="C74" s="27" t="s">
        <v>37</v>
      </c>
    </row>
    <row r="75" spans="1:3">
      <c r="B75" s="926" t="s">
        <v>28</v>
      </c>
      <c r="C75" s="930" t="s">
        <v>29</v>
      </c>
    </row>
    <row r="76" spans="1:3" ht="15.75" thickBot="1">
      <c r="B76" s="927"/>
      <c r="C76" s="931"/>
    </row>
    <row r="77" spans="1:3">
      <c r="B77" s="932" t="s">
        <v>30</v>
      </c>
      <c r="C77" s="930">
        <v>155</v>
      </c>
    </row>
    <row r="78" spans="1:3" ht="15.75" thickBot="1">
      <c r="B78" s="933"/>
      <c r="C78" s="931"/>
    </row>
    <row r="79" spans="1:3">
      <c r="B79" s="932" t="s">
        <v>31</v>
      </c>
      <c r="C79" s="926"/>
    </row>
    <row r="80" spans="1:3" ht="15.75" thickBot="1">
      <c r="B80" s="933"/>
      <c r="C80" s="927"/>
    </row>
    <row r="81" spans="2:3">
      <c r="B81" s="28"/>
    </row>
    <row r="82" spans="2:3" ht="15.75" thickBot="1">
      <c r="B82" s="22" t="s">
        <v>32</v>
      </c>
    </row>
    <row r="83" spans="2:3">
      <c r="B83" s="926">
        <v>2011</v>
      </c>
      <c r="C83" s="926">
        <v>70.599999999999994</v>
      </c>
    </row>
    <row r="84" spans="2:3" ht="15.75" thickBot="1">
      <c r="B84" s="927"/>
      <c r="C84" s="927"/>
    </row>
    <row r="85" spans="2:3">
      <c r="B85" s="926">
        <v>2012</v>
      </c>
      <c r="C85" s="926">
        <v>67.599999999999994</v>
      </c>
    </row>
    <row r="86" spans="2:3" ht="15.75" thickBot="1">
      <c r="B86" s="927"/>
      <c r="C86" s="927"/>
    </row>
    <row r="87" spans="2:3">
      <c r="B87" s="926">
        <v>2013</v>
      </c>
      <c r="C87" s="926">
        <v>69.599999999999994</v>
      </c>
    </row>
    <row r="88" spans="2:3" ht="15.75" thickBot="1">
      <c r="B88" s="927"/>
      <c r="C88" s="927"/>
    </row>
    <row r="89" spans="2:3">
      <c r="B89" s="22"/>
    </row>
    <row r="90" spans="2:3" ht="15.75" thickBot="1">
      <c r="B90" s="22" t="s">
        <v>33</v>
      </c>
    </row>
    <row r="91" spans="2:3">
      <c r="B91" s="926">
        <v>2014</v>
      </c>
      <c r="C91" s="926">
        <v>71.099999999999994</v>
      </c>
    </row>
    <row r="92" spans="2:3" ht="15.75" thickBot="1">
      <c r="B92" s="927"/>
      <c r="C92" s="927"/>
    </row>
    <row r="93" spans="2:3">
      <c r="B93" s="926">
        <v>2015</v>
      </c>
      <c r="C93" s="926">
        <v>72.099999999999994</v>
      </c>
    </row>
    <row r="94" spans="2:3" ht="15.75" thickBot="1">
      <c r="B94" s="927"/>
      <c r="C94" s="927"/>
    </row>
    <row r="95" spans="2:3">
      <c r="B95" s="926">
        <v>2016</v>
      </c>
      <c r="C95" s="926">
        <v>72.599999999999994</v>
      </c>
    </row>
    <row r="96" spans="2:3" ht="15.75" thickBot="1">
      <c r="B96" s="927"/>
      <c r="C96" s="927"/>
    </row>
    <row r="97" spans="1:3">
      <c r="B97" s="28"/>
    </row>
    <row r="98" spans="1:3" ht="15.75" thickBot="1">
      <c r="B98" s="22" t="s">
        <v>34</v>
      </c>
    </row>
    <row r="99" spans="1:3">
      <c r="B99" s="29"/>
    </row>
    <row r="100" spans="1:3" ht="15.75" thickBot="1">
      <c r="B100" s="30" t="s">
        <v>35</v>
      </c>
    </row>
    <row r="101" spans="1:3">
      <c r="B101" s="22"/>
    </row>
    <row r="102" spans="1:3">
      <c r="B102" s="25"/>
    </row>
    <row r="103" spans="1:3" ht="15.75" thickBot="1">
      <c r="A103">
        <v>4</v>
      </c>
      <c r="B103" s="25" t="s">
        <v>25</v>
      </c>
    </row>
    <row r="104" spans="1:3">
      <c r="B104" s="926" t="s">
        <v>26</v>
      </c>
      <c r="C104" s="31"/>
    </row>
    <row r="105" spans="1:3" ht="26.25" thickBot="1">
      <c r="B105" s="927"/>
      <c r="C105" s="27" t="s">
        <v>38</v>
      </c>
    </row>
    <row r="106" spans="1:3">
      <c r="B106" s="926" t="s">
        <v>28</v>
      </c>
      <c r="C106" s="930" t="s">
        <v>29</v>
      </c>
    </row>
    <row r="107" spans="1:3" ht="15.75" thickBot="1">
      <c r="B107" s="927"/>
      <c r="C107" s="931"/>
    </row>
    <row r="108" spans="1:3">
      <c r="B108" s="932" t="s">
        <v>30</v>
      </c>
      <c r="C108" s="930">
        <v>155</v>
      </c>
    </row>
    <row r="109" spans="1:3" ht="15.75" thickBot="1">
      <c r="B109" s="933"/>
      <c r="C109" s="931"/>
    </row>
    <row r="110" spans="1:3">
      <c r="B110" s="932" t="s">
        <v>31</v>
      </c>
      <c r="C110" s="926"/>
    </row>
    <row r="111" spans="1:3" ht="15.75" thickBot="1">
      <c r="B111" s="933"/>
      <c r="C111" s="927"/>
    </row>
    <row r="112" spans="1:3">
      <c r="B112" s="28"/>
    </row>
    <row r="113" spans="2:3" ht="15.75" thickBot="1">
      <c r="B113" s="22" t="s">
        <v>32</v>
      </c>
    </row>
    <row r="114" spans="2:3">
      <c r="B114" s="926">
        <v>2011</v>
      </c>
      <c r="C114" s="926">
        <v>17.600000000000001</v>
      </c>
    </row>
    <row r="115" spans="2:3" ht="15.75" thickBot="1">
      <c r="B115" s="927"/>
      <c r="C115" s="927"/>
    </row>
    <row r="116" spans="2:3">
      <c r="B116" s="926">
        <v>2012</v>
      </c>
      <c r="C116" s="926">
        <v>15.3</v>
      </c>
    </row>
    <row r="117" spans="2:3" ht="15.75" thickBot="1">
      <c r="B117" s="927"/>
      <c r="C117" s="927"/>
    </row>
    <row r="118" spans="2:3">
      <c r="B118" s="926">
        <v>2013</v>
      </c>
      <c r="C118" s="926">
        <v>14.8</v>
      </c>
    </row>
    <row r="119" spans="2:3" ht="15.75" thickBot="1">
      <c r="B119" s="927"/>
      <c r="C119" s="927"/>
    </row>
    <row r="120" spans="2:3">
      <c r="B120" s="22"/>
    </row>
    <row r="121" spans="2:3" ht="15.75" thickBot="1">
      <c r="B121" s="22" t="s">
        <v>33</v>
      </c>
    </row>
    <row r="122" spans="2:3">
      <c r="B122" s="926">
        <v>2014</v>
      </c>
      <c r="C122" s="926">
        <v>14.4</v>
      </c>
    </row>
    <row r="123" spans="2:3" ht="15.75" thickBot="1">
      <c r="B123" s="927"/>
      <c r="C123" s="927"/>
    </row>
    <row r="124" spans="2:3">
      <c r="B124" s="926">
        <v>2015</v>
      </c>
      <c r="C124" s="926">
        <v>14.1</v>
      </c>
    </row>
    <row r="125" spans="2:3" ht="15.75" thickBot="1">
      <c r="B125" s="927"/>
      <c r="C125" s="927"/>
    </row>
    <row r="126" spans="2:3">
      <c r="B126" s="926">
        <v>2016</v>
      </c>
      <c r="C126" s="926">
        <v>14</v>
      </c>
    </row>
    <row r="127" spans="2:3" ht="15.75" thickBot="1">
      <c r="B127" s="927"/>
      <c r="C127" s="927"/>
    </row>
    <row r="128" spans="2:3">
      <c r="B128" s="28"/>
    </row>
    <row r="129" spans="1:3" ht="15.75" thickBot="1">
      <c r="B129" s="22" t="s">
        <v>34</v>
      </c>
    </row>
    <row r="130" spans="1:3">
      <c r="B130" s="29"/>
    </row>
    <row r="131" spans="1:3" ht="15.75" thickBot="1">
      <c r="B131" s="30" t="s">
        <v>35</v>
      </c>
    </row>
    <row r="132" spans="1:3">
      <c r="B132" s="22"/>
    </row>
    <row r="133" spans="1:3">
      <c r="B133" s="25"/>
    </row>
    <row r="134" spans="1:3" ht="15.75" thickBot="1">
      <c r="A134">
        <v>5</v>
      </c>
      <c r="B134" s="25" t="s">
        <v>25</v>
      </c>
    </row>
    <row r="135" spans="1:3">
      <c r="B135" s="926" t="s">
        <v>26</v>
      </c>
      <c r="C135" s="31"/>
    </row>
    <row r="136" spans="1:3" ht="26.25" thickBot="1">
      <c r="B136" s="927"/>
      <c r="C136" s="27" t="s">
        <v>39</v>
      </c>
    </row>
    <row r="137" spans="1:3">
      <c r="B137" s="926" t="s">
        <v>28</v>
      </c>
      <c r="C137" s="930" t="s">
        <v>29</v>
      </c>
    </row>
    <row r="138" spans="1:3" ht="15.75" thickBot="1">
      <c r="B138" s="927"/>
      <c r="C138" s="931"/>
    </row>
    <row r="139" spans="1:3">
      <c r="B139" s="932" t="s">
        <v>30</v>
      </c>
      <c r="C139" s="930">
        <v>155</v>
      </c>
    </row>
    <row r="140" spans="1:3" ht="15.75" thickBot="1">
      <c r="B140" s="933"/>
      <c r="C140" s="931"/>
    </row>
    <row r="141" spans="1:3">
      <c r="B141" s="932" t="s">
        <v>31</v>
      </c>
      <c r="C141" s="926"/>
    </row>
    <row r="142" spans="1:3" ht="15.75" thickBot="1">
      <c r="B142" s="933"/>
      <c r="C142" s="927"/>
    </row>
    <row r="143" spans="1:3">
      <c r="B143" s="28"/>
    </row>
    <row r="144" spans="1:3" ht="15.75" thickBot="1">
      <c r="B144" s="22" t="s">
        <v>32</v>
      </c>
    </row>
    <row r="145" spans="2:3">
      <c r="B145" s="926">
        <v>2011</v>
      </c>
      <c r="C145" s="926">
        <v>17.8</v>
      </c>
    </row>
    <row r="146" spans="2:3" ht="15.75" thickBot="1">
      <c r="B146" s="927"/>
      <c r="C146" s="927"/>
    </row>
    <row r="147" spans="2:3">
      <c r="B147" s="926">
        <v>2012</v>
      </c>
      <c r="C147" s="926">
        <v>14.6</v>
      </c>
    </row>
    <row r="148" spans="2:3" ht="15.75" thickBot="1">
      <c r="B148" s="927"/>
      <c r="C148" s="927"/>
    </row>
    <row r="149" spans="2:3">
      <c r="B149" s="926">
        <v>2013</v>
      </c>
      <c r="C149" s="926">
        <v>14.1</v>
      </c>
    </row>
    <row r="150" spans="2:3" ht="15.75" thickBot="1">
      <c r="B150" s="927"/>
      <c r="C150" s="927"/>
    </row>
    <row r="151" spans="2:3">
      <c r="B151" s="22"/>
    </row>
    <row r="152" spans="2:3" ht="15.75" thickBot="1">
      <c r="B152" s="22" t="s">
        <v>33</v>
      </c>
    </row>
    <row r="153" spans="2:3">
      <c r="B153" s="926">
        <v>2014</v>
      </c>
      <c r="C153" s="926">
        <v>13.7</v>
      </c>
    </row>
    <row r="154" spans="2:3" ht="15.75" thickBot="1">
      <c r="B154" s="927"/>
      <c r="C154" s="927"/>
    </row>
    <row r="155" spans="2:3">
      <c r="B155" s="926">
        <v>2015</v>
      </c>
      <c r="C155" s="926">
        <v>13.4</v>
      </c>
    </row>
    <row r="156" spans="2:3" ht="15.75" thickBot="1">
      <c r="B156" s="927"/>
      <c r="C156" s="927"/>
    </row>
    <row r="157" spans="2:3">
      <c r="B157" s="926">
        <v>2016</v>
      </c>
      <c r="C157" s="926">
        <v>13.3</v>
      </c>
    </row>
    <row r="158" spans="2:3" ht="15.75" thickBot="1">
      <c r="B158" s="927"/>
      <c r="C158" s="927"/>
    </row>
    <row r="159" spans="2:3">
      <c r="B159" s="28"/>
    </row>
    <row r="160" spans="2:3" ht="15.75" thickBot="1">
      <c r="B160" s="22" t="s">
        <v>34</v>
      </c>
    </row>
    <row r="161" spans="1:3">
      <c r="B161" s="29"/>
    </row>
    <row r="162" spans="1:3" ht="15.75" thickBot="1">
      <c r="B162" s="30" t="s">
        <v>35</v>
      </c>
    </row>
    <row r="163" spans="1:3">
      <c r="B163" s="22"/>
    </row>
    <row r="164" spans="1:3">
      <c r="B164" s="25"/>
    </row>
    <row r="165" spans="1:3" ht="15.75" thickBot="1">
      <c r="A165">
        <v>6</v>
      </c>
      <c r="B165" s="25" t="s">
        <v>25</v>
      </c>
    </row>
    <row r="166" spans="1:3">
      <c r="B166" s="926" t="s">
        <v>26</v>
      </c>
      <c r="C166" s="31"/>
    </row>
    <row r="167" spans="1:3" ht="26.25" thickBot="1">
      <c r="B167" s="927"/>
      <c r="C167" s="27" t="s">
        <v>40</v>
      </c>
    </row>
    <row r="168" spans="1:3">
      <c r="B168" s="926" t="s">
        <v>28</v>
      </c>
      <c r="C168" s="930" t="s">
        <v>29</v>
      </c>
    </row>
    <row r="169" spans="1:3" ht="15.75" thickBot="1">
      <c r="B169" s="927"/>
      <c r="C169" s="931"/>
    </row>
    <row r="170" spans="1:3">
      <c r="B170" s="932" t="s">
        <v>30</v>
      </c>
      <c r="C170" s="930">
        <v>155</v>
      </c>
    </row>
    <row r="171" spans="1:3" ht="15.75" thickBot="1">
      <c r="B171" s="933"/>
      <c r="C171" s="931"/>
    </row>
    <row r="172" spans="1:3">
      <c r="B172" s="932" t="s">
        <v>31</v>
      </c>
      <c r="C172" s="926"/>
    </row>
    <row r="173" spans="1:3" ht="15.75" thickBot="1">
      <c r="B173" s="933"/>
      <c r="C173" s="927"/>
    </row>
    <row r="174" spans="1:3">
      <c r="B174" s="28"/>
    </row>
    <row r="175" spans="1:3" ht="15.75" thickBot="1">
      <c r="B175" s="22" t="s">
        <v>32</v>
      </c>
    </row>
    <row r="176" spans="1:3">
      <c r="B176" s="926">
        <v>2011</v>
      </c>
      <c r="C176" s="926">
        <v>24.4</v>
      </c>
    </row>
    <row r="177" spans="2:3" ht="15.75" thickBot="1">
      <c r="B177" s="927"/>
      <c r="C177" s="927"/>
    </row>
    <row r="178" spans="2:3">
      <c r="B178" s="926">
        <v>2012</v>
      </c>
      <c r="C178" s="926">
        <v>66.650000000000006</v>
      </c>
    </row>
    <row r="179" spans="2:3" ht="15.75" thickBot="1">
      <c r="B179" s="927"/>
      <c r="C179" s="927"/>
    </row>
    <row r="180" spans="2:3">
      <c r="B180" s="926">
        <v>2013</v>
      </c>
      <c r="C180" s="926">
        <v>69.150000000000006</v>
      </c>
    </row>
    <row r="181" spans="2:3" ht="15.75" thickBot="1">
      <c r="B181" s="927"/>
      <c r="C181" s="927"/>
    </row>
    <row r="182" spans="2:3">
      <c r="B182" s="22"/>
    </row>
    <row r="183" spans="2:3" ht="15.75" thickBot="1">
      <c r="B183" s="22" t="s">
        <v>33</v>
      </c>
    </row>
    <row r="184" spans="2:3">
      <c r="B184" s="926">
        <v>2014</v>
      </c>
      <c r="C184" s="926">
        <v>71.150000000000006</v>
      </c>
    </row>
    <row r="185" spans="2:3" ht="15.75" thickBot="1">
      <c r="B185" s="927"/>
      <c r="C185" s="927"/>
    </row>
    <row r="186" spans="2:3">
      <c r="B186" s="926">
        <v>2015</v>
      </c>
      <c r="C186" s="926">
        <v>73.150000000000006</v>
      </c>
    </row>
    <row r="187" spans="2:3" ht="15.75" thickBot="1">
      <c r="B187" s="927"/>
      <c r="C187" s="927"/>
    </row>
    <row r="188" spans="2:3">
      <c r="B188" s="926">
        <v>2016</v>
      </c>
      <c r="C188" s="926">
        <v>74.5</v>
      </c>
    </row>
    <row r="189" spans="2:3" ht="15.75" thickBot="1">
      <c r="B189" s="927"/>
      <c r="C189" s="927"/>
    </row>
    <row r="190" spans="2:3">
      <c r="B190" s="28"/>
    </row>
    <row r="191" spans="2:3" ht="15.75" thickBot="1">
      <c r="B191" s="22" t="s">
        <v>34</v>
      </c>
    </row>
    <row r="192" spans="2:3">
      <c r="B192" s="29"/>
    </row>
    <row r="193" spans="1:3" ht="26.25" thickBot="1">
      <c r="B193" s="32" t="s">
        <v>41</v>
      </c>
    </row>
    <row r="194" spans="1:3">
      <c r="B194" s="22"/>
    </row>
    <row r="195" spans="1:3">
      <c r="B195" s="25"/>
    </row>
    <row r="196" spans="1:3" ht="15.75" thickBot="1">
      <c r="A196">
        <v>7</v>
      </c>
      <c r="B196" s="25" t="s">
        <v>25</v>
      </c>
    </row>
    <row r="197" spans="1:3">
      <c r="B197" s="926" t="s">
        <v>26</v>
      </c>
      <c r="C197" s="33"/>
    </row>
    <row r="198" spans="1:3" ht="26.25" thickBot="1">
      <c r="B198" s="927"/>
      <c r="C198" s="42" t="s">
        <v>42</v>
      </c>
    </row>
    <row r="199" spans="1:3">
      <c r="B199" s="926" t="s">
        <v>28</v>
      </c>
      <c r="C199" s="930" t="s">
        <v>29</v>
      </c>
    </row>
    <row r="200" spans="1:3" ht="15.75" thickBot="1">
      <c r="B200" s="927"/>
      <c r="C200" s="931"/>
    </row>
    <row r="201" spans="1:3">
      <c r="B201" s="932" t="s">
        <v>30</v>
      </c>
      <c r="C201" s="930">
        <v>155</v>
      </c>
    </row>
    <row r="202" spans="1:3" ht="15.75" thickBot="1">
      <c r="B202" s="933"/>
      <c r="C202" s="931"/>
    </row>
    <row r="203" spans="1:3">
      <c r="B203" s="932" t="s">
        <v>31</v>
      </c>
      <c r="C203" s="926"/>
    </row>
    <row r="204" spans="1:3" ht="15.75" thickBot="1">
      <c r="B204" s="933"/>
      <c r="C204" s="927"/>
    </row>
    <row r="205" spans="1:3">
      <c r="B205" s="28"/>
    </row>
    <row r="206" spans="1:3" ht="15.75" thickBot="1">
      <c r="B206" s="22" t="s">
        <v>32</v>
      </c>
    </row>
    <row r="207" spans="1:3">
      <c r="B207" s="926">
        <v>2011</v>
      </c>
      <c r="C207" s="926">
        <v>19.52</v>
      </c>
    </row>
    <row r="208" spans="1:3" ht="15.75" thickBot="1">
      <c r="B208" s="927"/>
      <c r="C208" s="927"/>
    </row>
    <row r="209" spans="2:3">
      <c r="B209" s="926">
        <v>2012</v>
      </c>
      <c r="C209" s="926">
        <v>18.12</v>
      </c>
    </row>
    <row r="210" spans="2:3" ht="15.75" thickBot="1">
      <c r="B210" s="927"/>
      <c r="C210" s="927"/>
    </row>
    <row r="211" spans="2:3">
      <c r="B211" s="926">
        <v>2013</v>
      </c>
      <c r="C211" s="926">
        <v>16.7</v>
      </c>
    </row>
    <row r="212" spans="2:3" ht="15.75" thickBot="1">
      <c r="B212" s="927"/>
      <c r="C212" s="927"/>
    </row>
    <row r="213" spans="2:3">
      <c r="B213" s="22"/>
    </row>
    <row r="214" spans="2:3" ht="15.75" thickBot="1">
      <c r="B214" s="22" t="s">
        <v>33</v>
      </c>
    </row>
    <row r="215" spans="2:3">
      <c r="B215" s="926">
        <v>2014</v>
      </c>
      <c r="C215" s="926">
        <v>15.4</v>
      </c>
    </row>
    <row r="216" spans="2:3" ht="15.75" thickBot="1">
      <c r="B216" s="927"/>
      <c r="C216" s="927"/>
    </row>
    <row r="217" spans="2:3">
      <c r="B217" s="926">
        <v>2015</v>
      </c>
      <c r="C217" s="926">
        <v>14.2</v>
      </c>
    </row>
    <row r="218" spans="2:3" ht="15.75" thickBot="1">
      <c r="B218" s="927"/>
      <c r="C218" s="927"/>
    </row>
    <row r="219" spans="2:3">
      <c r="B219" s="926">
        <v>2016</v>
      </c>
      <c r="C219" s="926">
        <v>13</v>
      </c>
    </row>
    <row r="220" spans="2:3" ht="15.75" thickBot="1">
      <c r="B220" s="927"/>
      <c r="C220" s="927"/>
    </row>
    <row r="221" spans="2:3">
      <c r="B221" s="28"/>
    </row>
    <row r="222" spans="2:3" ht="15.75" thickBot="1">
      <c r="B222" s="22" t="s">
        <v>34</v>
      </c>
    </row>
    <row r="223" spans="2:3">
      <c r="B223" s="29"/>
    </row>
    <row r="224" spans="2:3" ht="15.75" thickBot="1">
      <c r="B224" s="30" t="s">
        <v>35</v>
      </c>
    </row>
    <row r="225" spans="1:3">
      <c r="B225" s="22"/>
    </row>
    <row r="226" spans="1:3">
      <c r="B226" s="25"/>
    </row>
    <row r="227" spans="1:3" ht="15.75" thickBot="1">
      <c r="A227">
        <v>8</v>
      </c>
      <c r="B227" s="25" t="s">
        <v>25</v>
      </c>
    </row>
    <row r="228" spans="1:3">
      <c r="B228" s="926" t="s">
        <v>26</v>
      </c>
      <c r="C228" s="31"/>
    </row>
    <row r="229" spans="1:3" ht="26.25" thickBot="1">
      <c r="B229" s="927"/>
      <c r="C229" s="27" t="s">
        <v>43</v>
      </c>
    </row>
    <row r="230" spans="1:3">
      <c r="B230" s="926" t="s">
        <v>28</v>
      </c>
      <c r="C230" s="930" t="s">
        <v>29</v>
      </c>
    </row>
    <row r="231" spans="1:3" ht="15.75" thickBot="1">
      <c r="B231" s="927"/>
      <c r="C231" s="931"/>
    </row>
    <row r="232" spans="1:3">
      <c r="B232" s="932" t="s">
        <v>30</v>
      </c>
      <c r="C232" s="930">
        <v>155</v>
      </c>
    </row>
    <row r="233" spans="1:3" ht="15.75" thickBot="1">
      <c r="B233" s="933"/>
      <c r="C233" s="931"/>
    </row>
    <row r="234" spans="1:3">
      <c r="B234" s="932" t="s">
        <v>31</v>
      </c>
      <c r="C234" s="926"/>
    </row>
    <row r="235" spans="1:3" ht="15.75" thickBot="1">
      <c r="B235" s="933"/>
      <c r="C235" s="927"/>
    </row>
    <row r="236" spans="1:3">
      <c r="B236" s="28"/>
    </row>
    <row r="237" spans="1:3" ht="15.75" thickBot="1">
      <c r="B237" s="22" t="s">
        <v>32</v>
      </c>
    </row>
    <row r="238" spans="1:3">
      <c r="B238" s="926">
        <v>2011</v>
      </c>
      <c r="C238" s="926">
        <v>15.2</v>
      </c>
    </row>
    <row r="239" spans="1:3" ht="15.75" thickBot="1">
      <c r="B239" s="927"/>
      <c r="C239" s="927"/>
    </row>
    <row r="240" spans="1:3">
      <c r="B240" s="926">
        <v>2012</v>
      </c>
      <c r="C240" s="926">
        <v>13.47</v>
      </c>
    </row>
    <row r="241" spans="2:3" ht="15.75" thickBot="1">
      <c r="B241" s="927"/>
      <c r="C241" s="927"/>
    </row>
    <row r="242" spans="2:3">
      <c r="B242" s="926">
        <v>2013</v>
      </c>
      <c r="C242" s="926">
        <v>12.1</v>
      </c>
    </row>
    <row r="243" spans="2:3" ht="15.75" thickBot="1">
      <c r="B243" s="927"/>
      <c r="C243" s="927"/>
    </row>
    <row r="244" spans="2:3">
      <c r="B244" s="22"/>
    </row>
    <row r="245" spans="2:3" ht="15.75" thickBot="1">
      <c r="B245" s="22" t="s">
        <v>33</v>
      </c>
    </row>
    <row r="246" spans="2:3">
      <c r="B246" s="926">
        <v>2014</v>
      </c>
      <c r="C246" s="926">
        <v>10.8</v>
      </c>
    </row>
    <row r="247" spans="2:3" ht="15.75" thickBot="1">
      <c r="B247" s="927"/>
      <c r="C247" s="927"/>
    </row>
    <row r="248" spans="2:3">
      <c r="B248" s="926">
        <v>2015</v>
      </c>
      <c r="C248" s="926">
        <v>9.6</v>
      </c>
    </row>
    <row r="249" spans="2:3" ht="15.75" thickBot="1">
      <c r="B249" s="927"/>
      <c r="C249" s="927"/>
    </row>
    <row r="250" spans="2:3">
      <c r="B250" s="926">
        <v>2016</v>
      </c>
      <c r="C250" s="926">
        <v>8.4</v>
      </c>
    </row>
    <row r="251" spans="2:3" ht="15.75" thickBot="1">
      <c r="B251" s="927"/>
      <c r="C251" s="927"/>
    </row>
    <row r="252" spans="2:3">
      <c r="B252" s="28"/>
    </row>
    <row r="253" spans="2:3" ht="15.75" thickBot="1">
      <c r="B253" s="22" t="s">
        <v>34</v>
      </c>
    </row>
    <row r="254" spans="2:3">
      <c r="B254" s="29"/>
    </row>
    <row r="255" spans="2:3" ht="15.75" thickBot="1">
      <c r="B255" s="30" t="s">
        <v>35</v>
      </c>
    </row>
    <row r="256" spans="2:3">
      <c r="B256" s="22"/>
    </row>
    <row r="257" spans="1:3">
      <c r="B257" s="25"/>
    </row>
    <row r="258" spans="1:3" ht="15.75" thickBot="1">
      <c r="A258">
        <v>9</v>
      </c>
      <c r="B258" s="25" t="s">
        <v>25</v>
      </c>
    </row>
    <row r="259" spans="1:3">
      <c r="B259" s="926" t="s">
        <v>26</v>
      </c>
      <c r="C259" s="930" t="s">
        <v>44</v>
      </c>
    </row>
    <row r="260" spans="1:3" ht="15.75" thickBot="1">
      <c r="B260" s="927"/>
      <c r="C260" s="931"/>
    </row>
    <row r="261" spans="1:3">
      <c r="B261" s="926" t="s">
        <v>28</v>
      </c>
      <c r="C261" s="930" t="s">
        <v>29</v>
      </c>
    </row>
    <row r="262" spans="1:3" ht="15.75" thickBot="1">
      <c r="B262" s="927"/>
      <c r="C262" s="931"/>
    </row>
    <row r="263" spans="1:3">
      <c r="B263" s="932" t="s">
        <v>30</v>
      </c>
      <c r="C263" s="930">
        <v>155</v>
      </c>
    </row>
    <row r="264" spans="1:3" ht="15.75" thickBot="1">
      <c r="B264" s="933"/>
      <c r="C264" s="931"/>
    </row>
    <row r="265" spans="1:3">
      <c r="B265" s="932" t="s">
        <v>31</v>
      </c>
      <c r="C265" s="926"/>
    </row>
    <row r="266" spans="1:3" ht="15.75" thickBot="1">
      <c r="B266" s="933"/>
      <c r="C266" s="927"/>
    </row>
    <row r="267" spans="1:3">
      <c r="B267" s="28"/>
    </row>
    <row r="268" spans="1:3" ht="15.75" thickBot="1">
      <c r="B268" s="22" t="s">
        <v>32</v>
      </c>
    </row>
    <row r="269" spans="1:3">
      <c r="B269" s="926">
        <v>2011</v>
      </c>
      <c r="C269" s="926">
        <v>72.7</v>
      </c>
    </row>
    <row r="270" spans="1:3" ht="15.75" thickBot="1">
      <c r="B270" s="927"/>
      <c r="C270" s="927"/>
    </row>
    <row r="271" spans="1:3">
      <c r="B271" s="926">
        <v>2012</v>
      </c>
      <c r="C271" s="926">
        <v>73.599999999999994</v>
      </c>
    </row>
    <row r="272" spans="1:3" ht="15.75" thickBot="1">
      <c r="B272" s="927"/>
      <c r="C272" s="927"/>
    </row>
    <row r="273" spans="2:3">
      <c r="B273" s="926">
        <v>2013</v>
      </c>
      <c r="C273" s="926">
        <v>74.5</v>
      </c>
    </row>
    <row r="274" spans="2:3" ht="15.75" thickBot="1">
      <c r="B274" s="927"/>
      <c r="C274" s="927"/>
    </row>
    <row r="275" spans="2:3">
      <c r="B275" s="22"/>
    </row>
    <row r="276" spans="2:3" ht="15.75" thickBot="1">
      <c r="B276" s="22" t="s">
        <v>33</v>
      </c>
    </row>
    <row r="277" spans="2:3">
      <c r="B277" s="926">
        <v>2014</v>
      </c>
      <c r="C277" s="926">
        <v>75</v>
      </c>
    </row>
    <row r="278" spans="2:3" ht="15.75" thickBot="1">
      <c r="B278" s="927"/>
      <c r="C278" s="927"/>
    </row>
    <row r="279" spans="2:3">
      <c r="B279" s="926">
        <v>2015</v>
      </c>
      <c r="C279" s="926" t="s">
        <v>45</v>
      </c>
    </row>
    <row r="280" spans="2:3" ht="15.75" thickBot="1">
      <c r="B280" s="927"/>
      <c r="C280" s="927"/>
    </row>
    <row r="281" spans="2:3">
      <c r="B281" s="926">
        <v>2016</v>
      </c>
      <c r="C281" s="926" t="s">
        <v>45</v>
      </c>
    </row>
    <row r="282" spans="2:3" ht="15.75" thickBot="1">
      <c r="B282" s="927"/>
      <c r="C282" s="927"/>
    </row>
    <row r="283" spans="2:3">
      <c r="B283" s="28"/>
    </row>
    <row r="284" spans="2:3" ht="15.75" thickBot="1">
      <c r="B284" s="22" t="s">
        <v>34</v>
      </c>
    </row>
    <row r="285" spans="2:3">
      <c r="B285" s="29"/>
    </row>
    <row r="286" spans="2:3" ht="15.75" thickBot="1">
      <c r="B286" s="30" t="s">
        <v>35</v>
      </c>
    </row>
    <row r="287" spans="2:3">
      <c r="B287" s="22"/>
    </row>
    <row r="288" spans="2:3">
      <c r="B288" s="25"/>
    </row>
    <row r="289" spans="1:3" ht="15.75" thickBot="1">
      <c r="A289">
        <v>10</v>
      </c>
      <c r="B289" s="25" t="s">
        <v>25</v>
      </c>
    </row>
    <row r="290" spans="1:3">
      <c r="B290" s="926" t="s">
        <v>26</v>
      </c>
      <c r="C290" s="930" t="s">
        <v>46</v>
      </c>
    </row>
    <row r="291" spans="1:3" ht="15.75" thickBot="1">
      <c r="B291" s="927"/>
      <c r="C291" s="931"/>
    </row>
    <row r="292" spans="1:3">
      <c r="B292" s="926" t="s">
        <v>28</v>
      </c>
      <c r="C292" s="930" t="s">
        <v>29</v>
      </c>
    </row>
    <row r="293" spans="1:3" ht="15.75" thickBot="1">
      <c r="B293" s="927"/>
      <c r="C293" s="931"/>
    </row>
    <row r="294" spans="1:3">
      <c r="B294" s="932" t="s">
        <v>30</v>
      </c>
      <c r="C294" s="930">
        <v>155</v>
      </c>
    </row>
    <row r="295" spans="1:3" ht="15.75" thickBot="1">
      <c r="B295" s="933"/>
      <c r="C295" s="931"/>
    </row>
    <row r="296" spans="1:3">
      <c r="B296" s="932" t="s">
        <v>31</v>
      </c>
      <c r="C296" s="926"/>
    </row>
    <row r="297" spans="1:3" ht="15.75" thickBot="1">
      <c r="B297" s="933"/>
      <c r="C297" s="927"/>
    </row>
    <row r="298" spans="1:3">
      <c r="B298" s="28"/>
    </row>
    <row r="299" spans="1:3" ht="15.75" thickBot="1">
      <c r="B299" s="22" t="s">
        <v>32</v>
      </c>
    </row>
    <row r="300" spans="1:3">
      <c r="B300" s="926">
        <v>2011</v>
      </c>
      <c r="C300" s="926">
        <v>74.400000000000006</v>
      </c>
    </row>
    <row r="301" spans="1:3" ht="15.75" thickBot="1">
      <c r="B301" s="927"/>
      <c r="C301" s="927"/>
    </row>
    <row r="302" spans="1:3">
      <c r="B302" s="926">
        <v>2012</v>
      </c>
      <c r="C302" s="926">
        <v>89.27</v>
      </c>
    </row>
    <row r="303" spans="1:3" ht="15.75" thickBot="1">
      <c r="B303" s="927"/>
      <c r="C303" s="927"/>
    </row>
    <row r="304" spans="1:3">
      <c r="B304" s="926">
        <v>2013</v>
      </c>
      <c r="C304" s="926">
        <v>90</v>
      </c>
    </row>
    <row r="305" spans="1:3" ht="15.75" thickBot="1">
      <c r="B305" s="927"/>
      <c r="C305" s="927"/>
    </row>
    <row r="306" spans="1:3">
      <c r="B306" s="22"/>
    </row>
    <row r="307" spans="1:3" ht="15.75" thickBot="1">
      <c r="B307" s="22" t="s">
        <v>33</v>
      </c>
    </row>
    <row r="308" spans="1:3">
      <c r="B308" s="926">
        <v>2014</v>
      </c>
      <c r="C308" s="926">
        <v>92</v>
      </c>
    </row>
    <row r="309" spans="1:3" ht="15.75" thickBot="1">
      <c r="B309" s="927"/>
      <c r="C309" s="927"/>
    </row>
    <row r="310" spans="1:3">
      <c r="B310" s="926">
        <v>2015</v>
      </c>
      <c r="C310" s="926">
        <v>93</v>
      </c>
    </row>
    <row r="311" spans="1:3" ht="15.75" thickBot="1">
      <c r="B311" s="927"/>
      <c r="C311" s="927"/>
    </row>
    <row r="312" spans="1:3">
      <c r="B312" s="926">
        <v>2016</v>
      </c>
      <c r="C312" s="926">
        <v>95</v>
      </c>
    </row>
    <row r="313" spans="1:3" ht="15.75" thickBot="1">
      <c r="B313" s="927"/>
      <c r="C313" s="927"/>
    </row>
    <row r="314" spans="1:3">
      <c r="B314" s="28"/>
    </row>
    <row r="315" spans="1:3" ht="15.75" thickBot="1">
      <c r="B315" s="22" t="s">
        <v>34</v>
      </c>
    </row>
    <row r="316" spans="1:3">
      <c r="B316" s="29"/>
    </row>
    <row r="317" spans="1:3" ht="15.75" thickBot="1">
      <c r="B317" s="30" t="s">
        <v>35</v>
      </c>
    </row>
    <row r="318" spans="1:3">
      <c r="B318" s="22"/>
    </row>
    <row r="319" spans="1:3">
      <c r="B319" s="25"/>
    </row>
    <row r="320" spans="1:3" ht="15.75" thickBot="1">
      <c r="A320">
        <v>11</v>
      </c>
      <c r="B320" s="25" t="s">
        <v>25</v>
      </c>
    </row>
    <row r="321" spans="2:3">
      <c r="B321" s="926" t="s">
        <v>26</v>
      </c>
      <c r="C321" s="930" t="s">
        <v>47</v>
      </c>
    </row>
    <row r="322" spans="2:3" ht="15.75" thickBot="1">
      <c r="B322" s="927"/>
      <c r="C322" s="931"/>
    </row>
    <row r="323" spans="2:3">
      <c r="B323" s="926" t="s">
        <v>28</v>
      </c>
      <c r="C323" s="930" t="s">
        <v>29</v>
      </c>
    </row>
    <row r="324" spans="2:3" ht="15.75" thickBot="1">
      <c r="B324" s="927"/>
      <c r="C324" s="931"/>
    </row>
    <row r="325" spans="2:3">
      <c r="B325" s="932" t="s">
        <v>30</v>
      </c>
      <c r="C325" s="930">
        <v>155</v>
      </c>
    </row>
    <row r="326" spans="2:3" ht="15.75" thickBot="1">
      <c r="B326" s="933"/>
      <c r="C326" s="931"/>
    </row>
    <row r="327" spans="2:3">
      <c r="B327" s="932" t="s">
        <v>31</v>
      </c>
      <c r="C327" s="926"/>
    </row>
    <row r="328" spans="2:3" ht="15.75" thickBot="1">
      <c r="B328" s="933"/>
      <c r="C328" s="927"/>
    </row>
    <row r="329" spans="2:3">
      <c r="B329" s="28"/>
    </row>
    <row r="330" spans="2:3" ht="15.75" thickBot="1">
      <c r="B330" s="22" t="s">
        <v>32</v>
      </c>
    </row>
    <row r="331" spans="2:3">
      <c r="B331" s="926">
        <v>2011</v>
      </c>
      <c r="C331" s="926">
        <v>77.5</v>
      </c>
    </row>
    <row r="332" spans="2:3" ht="15.75" thickBot="1">
      <c r="B332" s="927"/>
      <c r="C332" s="927"/>
    </row>
    <row r="333" spans="2:3">
      <c r="B333" s="926">
        <v>2012</v>
      </c>
      <c r="C333" s="926">
        <v>90.82</v>
      </c>
    </row>
    <row r="334" spans="2:3" ht="15.75" thickBot="1">
      <c r="B334" s="927"/>
      <c r="C334" s="927"/>
    </row>
    <row r="335" spans="2:3">
      <c r="B335" s="926">
        <v>2013</v>
      </c>
      <c r="C335" s="926">
        <v>91</v>
      </c>
    </row>
    <row r="336" spans="2:3" ht="15.75" thickBot="1">
      <c r="B336" s="927"/>
      <c r="C336" s="927"/>
    </row>
    <row r="337" spans="1:3">
      <c r="B337" s="22"/>
    </row>
    <row r="338" spans="1:3" ht="15.75" thickBot="1">
      <c r="B338" s="22" t="s">
        <v>33</v>
      </c>
    </row>
    <row r="339" spans="1:3">
      <c r="B339" s="926">
        <v>2014</v>
      </c>
      <c r="C339" s="926">
        <v>92</v>
      </c>
    </row>
    <row r="340" spans="1:3" ht="15.75" thickBot="1">
      <c r="B340" s="927"/>
      <c r="C340" s="927"/>
    </row>
    <row r="341" spans="1:3">
      <c r="B341" s="926">
        <v>2015</v>
      </c>
      <c r="C341" s="926" t="s">
        <v>45</v>
      </c>
    </row>
    <row r="342" spans="1:3" ht="15.75" thickBot="1">
      <c r="B342" s="927"/>
      <c r="C342" s="927"/>
    </row>
    <row r="343" spans="1:3">
      <c r="B343" s="926">
        <v>2016</v>
      </c>
      <c r="C343" s="926" t="s">
        <v>45</v>
      </c>
    </row>
    <row r="344" spans="1:3" ht="15.75" thickBot="1">
      <c r="B344" s="927"/>
      <c r="C344" s="927"/>
    </row>
    <row r="345" spans="1:3">
      <c r="B345" s="28"/>
    </row>
    <row r="346" spans="1:3" ht="15.75" thickBot="1">
      <c r="B346" s="22" t="s">
        <v>34</v>
      </c>
    </row>
    <row r="347" spans="1:3">
      <c r="B347" s="29"/>
    </row>
    <row r="348" spans="1:3" ht="15.75" thickBot="1">
      <c r="B348" s="30" t="s">
        <v>35</v>
      </c>
    </row>
    <row r="349" spans="1:3">
      <c r="B349" s="22"/>
    </row>
    <row r="350" spans="1:3">
      <c r="B350" s="25"/>
    </row>
    <row r="351" spans="1:3" ht="15.75" thickBot="1">
      <c r="A351">
        <v>12</v>
      </c>
      <c r="B351" s="25" t="s">
        <v>25</v>
      </c>
    </row>
    <row r="352" spans="1:3">
      <c r="B352" s="926" t="s">
        <v>26</v>
      </c>
      <c r="C352" s="930" t="s">
        <v>48</v>
      </c>
    </row>
    <row r="353" spans="2:3" ht="15.75" thickBot="1">
      <c r="B353" s="927"/>
      <c r="C353" s="931"/>
    </row>
    <row r="354" spans="2:3">
      <c r="B354" s="926" t="s">
        <v>28</v>
      </c>
      <c r="C354" s="930" t="s">
        <v>29</v>
      </c>
    </row>
    <row r="355" spans="2:3" ht="15.75" thickBot="1">
      <c r="B355" s="927"/>
      <c r="C355" s="931"/>
    </row>
    <row r="356" spans="2:3">
      <c r="B356" s="932" t="s">
        <v>30</v>
      </c>
      <c r="C356" s="930">
        <v>155</v>
      </c>
    </row>
    <row r="357" spans="2:3" ht="15.75" thickBot="1">
      <c r="B357" s="933"/>
      <c r="C357" s="931"/>
    </row>
    <row r="358" spans="2:3">
      <c r="B358" s="932" t="s">
        <v>31</v>
      </c>
      <c r="C358" s="926"/>
    </row>
    <row r="359" spans="2:3" ht="15.75" thickBot="1">
      <c r="B359" s="933"/>
      <c r="C359" s="927"/>
    </row>
    <row r="360" spans="2:3">
      <c r="B360" s="28"/>
    </row>
    <row r="361" spans="2:3" ht="15.75" thickBot="1">
      <c r="B361" s="22" t="s">
        <v>32</v>
      </c>
    </row>
    <row r="362" spans="2:3">
      <c r="B362" s="926">
        <v>2011</v>
      </c>
      <c r="C362" s="926">
        <v>87.8</v>
      </c>
    </row>
    <row r="363" spans="2:3" ht="15.75" thickBot="1">
      <c r="B363" s="927"/>
      <c r="C363" s="927"/>
    </row>
    <row r="364" spans="2:3">
      <c r="B364" s="926">
        <v>2012</v>
      </c>
      <c r="C364" s="926">
        <v>88.5</v>
      </c>
    </row>
    <row r="365" spans="2:3" ht="15.75" thickBot="1">
      <c r="B365" s="927"/>
      <c r="C365" s="927"/>
    </row>
    <row r="366" spans="2:3">
      <c r="B366" s="926">
        <v>2013</v>
      </c>
      <c r="C366" s="926">
        <v>89.5</v>
      </c>
    </row>
    <row r="367" spans="2:3" ht="15.75" thickBot="1">
      <c r="B367" s="927"/>
      <c r="C367" s="927"/>
    </row>
    <row r="368" spans="2:3">
      <c r="B368" s="22"/>
    </row>
    <row r="369" spans="1:3" ht="15.75" thickBot="1">
      <c r="B369" s="22" t="s">
        <v>33</v>
      </c>
    </row>
    <row r="370" spans="1:3">
      <c r="B370" s="926">
        <v>2014</v>
      </c>
      <c r="C370" s="926">
        <v>90.5</v>
      </c>
    </row>
    <row r="371" spans="1:3" ht="15.75" thickBot="1">
      <c r="B371" s="927"/>
      <c r="C371" s="927"/>
    </row>
    <row r="372" spans="1:3">
      <c r="B372" s="926">
        <v>2015</v>
      </c>
      <c r="C372" s="926" t="s">
        <v>45</v>
      </c>
    </row>
    <row r="373" spans="1:3" ht="15.75" thickBot="1">
      <c r="B373" s="927"/>
      <c r="C373" s="927"/>
    </row>
    <row r="374" spans="1:3">
      <c r="B374" s="926">
        <v>2016</v>
      </c>
      <c r="C374" s="926" t="s">
        <v>45</v>
      </c>
    </row>
    <row r="375" spans="1:3" ht="15.75" thickBot="1">
      <c r="B375" s="927"/>
      <c r="C375" s="927"/>
    </row>
    <row r="376" spans="1:3">
      <c r="B376" s="28"/>
    </row>
    <row r="377" spans="1:3" ht="15.75" thickBot="1">
      <c r="B377" s="22" t="s">
        <v>34</v>
      </c>
    </row>
    <row r="378" spans="1:3">
      <c r="B378" s="29"/>
    </row>
    <row r="379" spans="1:3" ht="15.75" thickBot="1">
      <c r="B379" s="30" t="s">
        <v>35</v>
      </c>
    </row>
    <row r="380" spans="1:3">
      <c r="B380" s="22"/>
    </row>
    <row r="381" spans="1:3">
      <c r="B381" s="25"/>
    </row>
    <row r="382" spans="1:3" ht="15.75" thickBot="1">
      <c r="A382">
        <v>13</v>
      </c>
      <c r="B382" s="25" t="s">
        <v>25</v>
      </c>
    </row>
    <row r="383" spans="1:3">
      <c r="B383" s="926" t="s">
        <v>26</v>
      </c>
      <c r="C383" s="930" t="s">
        <v>49</v>
      </c>
    </row>
    <row r="384" spans="1:3" ht="15.75" thickBot="1">
      <c r="B384" s="927"/>
      <c r="C384" s="931"/>
    </row>
    <row r="385" spans="2:3">
      <c r="B385" s="926" t="s">
        <v>28</v>
      </c>
      <c r="C385" s="930" t="s">
        <v>29</v>
      </c>
    </row>
    <row r="386" spans="2:3" ht="15.75" thickBot="1">
      <c r="B386" s="927"/>
      <c r="C386" s="931"/>
    </row>
    <row r="387" spans="2:3">
      <c r="B387" s="932" t="s">
        <v>30</v>
      </c>
      <c r="C387" s="930">
        <v>155</v>
      </c>
    </row>
    <row r="388" spans="2:3" ht="15.75" thickBot="1">
      <c r="B388" s="933"/>
      <c r="C388" s="931"/>
    </row>
    <row r="389" spans="2:3">
      <c r="B389" s="932" t="s">
        <v>31</v>
      </c>
      <c r="C389" s="926"/>
    </row>
    <row r="390" spans="2:3" ht="15.75" thickBot="1">
      <c r="B390" s="933"/>
      <c r="C390" s="927"/>
    </row>
    <row r="391" spans="2:3">
      <c r="B391" s="28"/>
    </row>
    <row r="392" spans="2:3" ht="15.75" thickBot="1">
      <c r="B392" s="22" t="s">
        <v>32</v>
      </c>
    </row>
    <row r="393" spans="2:3">
      <c r="B393" s="926">
        <v>2011</v>
      </c>
      <c r="C393" s="926">
        <v>17</v>
      </c>
    </row>
    <row r="394" spans="2:3" ht="15.75" thickBot="1">
      <c r="B394" s="927"/>
      <c r="C394" s="927"/>
    </row>
    <row r="395" spans="2:3">
      <c r="B395" s="926">
        <v>2012</v>
      </c>
      <c r="C395" s="926">
        <v>19.5</v>
      </c>
    </row>
    <row r="396" spans="2:3" ht="15.75" thickBot="1">
      <c r="B396" s="927"/>
      <c r="C396" s="927"/>
    </row>
    <row r="397" spans="2:3">
      <c r="B397" s="926">
        <v>2013</v>
      </c>
      <c r="C397" s="926">
        <v>23.1</v>
      </c>
    </row>
    <row r="398" spans="2:3" ht="15.75" thickBot="1">
      <c r="B398" s="927"/>
      <c r="C398" s="927"/>
    </row>
    <row r="399" spans="2:3">
      <c r="B399" s="22"/>
    </row>
    <row r="400" spans="2:3" ht="15.75" thickBot="1">
      <c r="B400" s="22" t="s">
        <v>33</v>
      </c>
    </row>
    <row r="401" spans="1:3">
      <c r="B401" s="926">
        <v>2014</v>
      </c>
      <c r="C401" s="926">
        <v>25.6</v>
      </c>
    </row>
    <row r="402" spans="1:3" ht="15.75" thickBot="1">
      <c r="B402" s="927"/>
      <c r="C402" s="927"/>
    </row>
    <row r="403" spans="1:3">
      <c r="B403" s="926">
        <v>2015</v>
      </c>
      <c r="C403" s="926">
        <v>27.6</v>
      </c>
    </row>
    <row r="404" spans="1:3" ht="15.75" thickBot="1">
      <c r="B404" s="927"/>
      <c r="C404" s="927"/>
    </row>
    <row r="405" spans="1:3">
      <c r="B405" s="926">
        <v>2016</v>
      </c>
      <c r="C405" s="926">
        <v>29.1</v>
      </c>
    </row>
    <row r="406" spans="1:3" ht="15.75" thickBot="1">
      <c r="B406" s="927"/>
      <c r="C406" s="927"/>
    </row>
    <row r="407" spans="1:3">
      <c r="B407" s="28"/>
    </row>
    <row r="408" spans="1:3" ht="15.75" thickBot="1">
      <c r="B408" s="22" t="s">
        <v>34</v>
      </c>
    </row>
    <row r="409" spans="1:3">
      <c r="B409" s="29"/>
    </row>
    <row r="410" spans="1:3" ht="15.75" thickBot="1">
      <c r="B410" s="30" t="s">
        <v>35</v>
      </c>
    </row>
    <row r="411" spans="1:3">
      <c r="B411" s="22"/>
    </row>
    <row r="412" spans="1:3">
      <c r="B412" s="25"/>
    </row>
    <row r="413" spans="1:3" ht="15.75" thickBot="1">
      <c r="A413">
        <v>14</v>
      </c>
      <c r="B413" s="25" t="s">
        <v>25</v>
      </c>
    </row>
    <row r="414" spans="1:3" ht="18.75" customHeight="1">
      <c r="B414" s="926" t="s">
        <v>26</v>
      </c>
      <c r="C414" s="930" t="s">
        <v>50</v>
      </c>
    </row>
    <row r="415" spans="1:3" ht="23.25" customHeight="1" thickBot="1">
      <c r="B415" s="927"/>
      <c r="C415" s="931"/>
    </row>
    <row r="416" spans="1:3">
      <c r="B416" s="926" t="s">
        <v>28</v>
      </c>
      <c r="C416" s="930" t="s">
        <v>29</v>
      </c>
    </row>
    <row r="417" spans="2:3" ht="15.75" thickBot="1">
      <c r="B417" s="927"/>
      <c r="C417" s="931"/>
    </row>
    <row r="418" spans="2:3">
      <c r="B418" s="932" t="s">
        <v>30</v>
      </c>
      <c r="C418" s="930">
        <v>155</v>
      </c>
    </row>
    <row r="419" spans="2:3" ht="15.75" thickBot="1">
      <c r="B419" s="933"/>
      <c r="C419" s="931"/>
    </row>
    <row r="420" spans="2:3">
      <c r="B420" s="932" t="s">
        <v>31</v>
      </c>
      <c r="C420" s="926"/>
    </row>
    <row r="421" spans="2:3" ht="15.75" thickBot="1">
      <c r="B421" s="933"/>
      <c r="C421" s="927"/>
    </row>
    <row r="422" spans="2:3">
      <c r="B422" s="28"/>
    </row>
    <row r="423" spans="2:3" ht="15.75" thickBot="1">
      <c r="B423" s="22" t="s">
        <v>32</v>
      </c>
    </row>
    <row r="424" spans="2:3">
      <c r="B424" s="926">
        <v>2011</v>
      </c>
      <c r="C424" s="926">
        <v>47.3</v>
      </c>
    </row>
    <row r="425" spans="2:3" ht="15.75" thickBot="1">
      <c r="B425" s="927"/>
      <c r="C425" s="927"/>
    </row>
    <row r="426" spans="2:3">
      <c r="B426" s="926">
        <v>2012</v>
      </c>
      <c r="C426" s="926">
        <v>50.8</v>
      </c>
    </row>
    <row r="427" spans="2:3" ht="15.75" thickBot="1">
      <c r="B427" s="927"/>
      <c r="C427" s="927"/>
    </row>
    <row r="428" spans="2:3">
      <c r="B428" s="926">
        <v>2013</v>
      </c>
      <c r="C428" s="926">
        <v>53.8</v>
      </c>
    </row>
    <row r="429" spans="2:3" ht="15.75" thickBot="1">
      <c r="B429" s="927"/>
      <c r="C429" s="927"/>
    </row>
    <row r="430" spans="2:3">
      <c r="B430" s="22"/>
    </row>
    <row r="431" spans="2:3" ht="15.75" thickBot="1">
      <c r="B431" s="22" t="s">
        <v>33</v>
      </c>
    </row>
    <row r="432" spans="2:3">
      <c r="B432" s="926">
        <v>2014</v>
      </c>
      <c r="C432" s="926">
        <v>56.3</v>
      </c>
    </row>
    <row r="433" spans="2:3" ht="15.75" thickBot="1">
      <c r="B433" s="927"/>
      <c r="C433" s="927"/>
    </row>
    <row r="434" spans="2:3">
      <c r="B434" s="926">
        <v>2015</v>
      </c>
      <c r="C434" s="926">
        <v>58.3</v>
      </c>
    </row>
    <row r="435" spans="2:3" ht="15.75" thickBot="1">
      <c r="B435" s="927"/>
      <c r="C435" s="927"/>
    </row>
    <row r="436" spans="2:3">
      <c r="B436" s="926">
        <v>2016</v>
      </c>
      <c r="C436" s="926">
        <v>59.8</v>
      </c>
    </row>
    <row r="437" spans="2:3" ht="15.75" thickBot="1">
      <c r="B437" s="927"/>
      <c r="C437" s="927"/>
    </row>
    <row r="438" spans="2:3">
      <c r="B438" s="28"/>
    </row>
    <row r="439" spans="2:3" ht="15.75" thickBot="1">
      <c r="B439" s="22" t="s">
        <v>34</v>
      </c>
    </row>
    <row r="440" spans="2:3">
      <c r="B440" s="29"/>
    </row>
    <row r="441" spans="2:3" ht="15.75" thickBot="1">
      <c r="B441" s="30" t="s">
        <v>35</v>
      </c>
    </row>
    <row r="442" spans="2:3">
      <c r="B442" s="22"/>
    </row>
    <row r="443" spans="2:3" ht="15.75" thickBot="1">
      <c r="B443" s="22" t="s">
        <v>21</v>
      </c>
    </row>
    <row r="444" spans="2:3">
      <c r="B444" s="29"/>
    </row>
    <row r="445" spans="2:3" ht="15.75" thickBot="1">
      <c r="B445" s="24" t="s">
        <v>51</v>
      </c>
    </row>
    <row r="446" spans="2:3">
      <c r="B446" s="22"/>
    </row>
    <row r="447" spans="2:3">
      <c r="B447" s="22"/>
    </row>
    <row r="448" spans="2:3" ht="15.75" thickBot="1">
      <c r="B448" s="22" t="s">
        <v>23</v>
      </c>
    </row>
    <row r="449" spans="1:3">
      <c r="B449" s="29"/>
    </row>
    <row r="450" spans="1:3" ht="15.75" thickBot="1">
      <c r="B450" s="24" t="s">
        <v>52</v>
      </c>
    </row>
    <row r="451" spans="1:3">
      <c r="B451" s="25"/>
    </row>
    <row r="452" spans="1:3" ht="15.75" thickBot="1">
      <c r="A452">
        <v>1</v>
      </c>
      <c r="B452" s="25" t="s">
        <v>25</v>
      </c>
    </row>
    <row r="453" spans="1:3">
      <c r="B453" s="926" t="s">
        <v>26</v>
      </c>
      <c r="C453" s="930" t="s">
        <v>53</v>
      </c>
    </row>
    <row r="454" spans="1:3" ht="15.75" thickBot="1">
      <c r="B454" s="927"/>
      <c r="C454" s="931"/>
    </row>
    <row r="455" spans="1:3">
      <c r="B455" s="926" t="s">
        <v>28</v>
      </c>
      <c r="C455" s="930" t="s">
        <v>54</v>
      </c>
    </row>
    <row r="456" spans="1:3" ht="15.75" thickBot="1">
      <c r="B456" s="927"/>
      <c r="C456" s="931"/>
    </row>
    <row r="457" spans="1:3">
      <c r="B457" s="932" t="s">
        <v>30</v>
      </c>
      <c r="C457" s="930">
        <v>190</v>
      </c>
    </row>
    <row r="458" spans="1:3" ht="15.75" thickBot="1">
      <c r="B458" s="933"/>
      <c r="C458" s="931"/>
    </row>
    <row r="459" spans="1:3">
      <c r="B459" s="932" t="s">
        <v>31</v>
      </c>
      <c r="C459" s="926"/>
    </row>
    <row r="460" spans="1:3" ht="15.75" thickBot="1">
      <c r="B460" s="933"/>
      <c r="C460" s="927"/>
    </row>
    <row r="461" spans="1:3">
      <c r="B461" s="28"/>
    </row>
    <row r="462" spans="1:3" ht="15.75" thickBot="1">
      <c r="B462" s="22" t="s">
        <v>32</v>
      </c>
    </row>
    <row r="463" spans="1:3">
      <c r="B463" s="926">
        <v>2011</v>
      </c>
      <c r="C463" s="926">
        <v>2.6</v>
      </c>
    </row>
    <row r="464" spans="1:3" ht="15.75" thickBot="1">
      <c r="B464" s="927"/>
      <c r="C464" s="927"/>
    </row>
    <row r="465" spans="2:3">
      <c r="B465" s="926">
        <v>2012</v>
      </c>
      <c r="C465" s="926">
        <v>2.6</v>
      </c>
    </row>
    <row r="466" spans="2:3" ht="15.75" thickBot="1">
      <c r="B466" s="927"/>
      <c r="C466" s="927"/>
    </row>
    <row r="467" spans="2:3">
      <c r="B467" s="926">
        <v>2013</v>
      </c>
      <c r="C467" s="926">
        <v>2.6</v>
      </c>
    </row>
    <row r="468" spans="2:3" ht="15.75" thickBot="1">
      <c r="B468" s="927"/>
      <c r="C468" s="927"/>
    </row>
    <row r="469" spans="2:3">
      <c r="B469" s="22"/>
    </row>
    <row r="470" spans="2:3" ht="15.75" thickBot="1">
      <c r="B470" s="22" t="s">
        <v>33</v>
      </c>
    </row>
    <row r="471" spans="2:3">
      <c r="B471" s="926">
        <v>2014</v>
      </c>
      <c r="C471" s="926">
        <v>2.5</v>
      </c>
    </row>
    <row r="472" spans="2:3" ht="15.75" thickBot="1">
      <c r="B472" s="927"/>
      <c r="C472" s="927"/>
    </row>
    <row r="473" spans="2:3">
      <c r="B473" s="926">
        <v>2015</v>
      </c>
      <c r="C473" s="926">
        <v>2.4</v>
      </c>
    </row>
    <row r="474" spans="2:3" ht="15.75" thickBot="1">
      <c r="B474" s="927"/>
      <c r="C474" s="927"/>
    </row>
    <row r="475" spans="2:3">
      <c r="B475" s="926">
        <v>2016</v>
      </c>
      <c r="C475" s="926">
        <v>2.2999999999999998</v>
      </c>
    </row>
    <row r="476" spans="2:3" ht="15.75" thickBot="1">
      <c r="B476" s="927"/>
      <c r="C476" s="927"/>
    </row>
    <row r="477" spans="2:3">
      <c r="B477" s="28"/>
    </row>
    <row r="478" spans="2:3" ht="15.75" thickBot="1">
      <c r="B478" s="22" t="s">
        <v>34</v>
      </c>
    </row>
    <row r="479" spans="2:3">
      <c r="B479" s="29"/>
    </row>
    <row r="480" spans="2:3" ht="15.75" thickBot="1">
      <c r="B480" s="30" t="s">
        <v>35</v>
      </c>
    </row>
    <row r="481" spans="1:3">
      <c r="B481" s="22"/>
    </row>
    <row r="482" spans="1:3">
      <c r="B482" s="25"/>
    </row>
    <row r="483" spans="1:3" ht="15.75" thickBot="1">
      <c r="A483">
        <v>2</v>
      </c>
      <c r="B483" s="25" t="s">
        <v>25</v>
      </c>
    </row>
    <row r="484" spans="1:3">
      <c r="B484" s="926" t="s">
        <v>26</v>
      </c>
      <c r="C484" s="930" t="s">
        <v>55</v>
      </c>
    </row>
    <row r="485" spans="1:3" ht="15.75" thickBot="1">
      <c r="B485" s="927"/>
      <c r="C485" s="931"/>
    </row>
    <row r="486" spans="1:3">
      <c r="B486" s="926" t="s">
        <v>28</v>
      </c>
      <c r="C486" s="930" t="s">
        <v>56</v>
      </c>
    </row>
    <row r="487" spans="1:3" ht="15.75" thickBot="1">
      <c r="B487" s="927"/>
      <c r="C487" s="931"/>
    </row>
    <row r="488" spans="1:3">
      <c r="B488" s="932" t="s">
        <v>30</v>
      </c>
      <c r="C488" s="930">
        <v>206</v>
      </c>
    </row>
    <row r="489" spans="1:3" ht="15.75" thickBot="1">
      <c r="B489" s="933"/>
      <c r="C489" s="931"/>
    </row>
    <row r="490" spans="1:3">
      <c r="B490" s="932" t="s">
        <v>31</v>
      </c>
      <c r="C490" s="926"/>
    </row>
    <row r="491" spans="1:3" ht="15.75" thickBot="1">
      <c r="B491" s="933"/>
      <c r="C491" s="927"/>
    </row>
    <row r="492" spans="1:3">
      <c r="B492" s="28"/>
    </row>
    <row r="493" spans="1:3" ht="15.75" thickBot="1">
      <c r="B493" s="22" t="s">
        <v>32</v>
      </c>
    </row>
    <row r="494" spans="1:3">
      <c r="B494" s="926">
        <v>2011</v>
      </c>
      <c r="C494" s="926">
        <v>75.400000000000006</v>
      </c>
    </row>
    <row r="495" spans="1:3" ht="15.75" thickBot="1">
      <c r="B495" s="927"/>
      <c r="C495" s="927"/>
    </row>
    <row r="496" spans="1:3">
      <c r="B496" s="926">
        <v>2012</v>
      </c>
      <c r="C496" s="926">
        <v>75.5</v>
      </c>
    </row>
    <row r="497" spans="2:3" ht="15.75" thickBot="1">
      <c r="B497" s="927"/>
      <c r="C497" s="927"/>
    </row>
    <row r="498" spans="2:3">
      <c r="B498" s="926">
        <v>2013</v>
      </c>
      <c r="C498" s="926">
        <v>75.8</v>
      </c>
    </row>
    <row r="499" spans="2:3" ht="15.75" thickBot="1">
      <c r="B499" s="927"/>
      <c r="C499" s="927"/>
    </row>
    <row r="500" spans="2:3">
      <c r="B500" s="22"/>
    </row>
    <row r="501" spans="2:3" ht="15.75" thickBot="1">
      <c r="B501" s="22" t="s">
        <v>33</v>
      </c>
    </row>
    <row r="502" spans="2:3">
      <c r="B502" s="926">
        <v>2014</v>
      </c>
      <c r="C502" s="926">
        <v>76</v>
      </c>
    </row>
    <row r="503" spans="2:3" ht="15.75" thickBot="1">
      <c r="B503" s="927"/>
      <c r="C503" s="927"/>
    </row>
    <row r="504" spans="2:3">
      <c r="B504" s="926">
        <v>2015</v>
      </c>
      <c r="C504" s="926">
        <v>76.2</v>
      </c>
    </row>
    <row r="505" spans="2:3" ht="15.75" thickBot="1">
      <c r="B505" s="927"/>
      <c r="C505" s="927"/>
    </row>
    <row r="506" spans="2:3">
      <c r="B506" s="926">
        <v>2016</v>
      </c>
      <c r="C506" s="926">
        <v>76.5</v>
      </c>
    </row>
    <row r="507" spans="2:3" ht="15.75" thickBot="1">
      <c r="B507" s="927"/>
      <c r="C507" s="927"/>
    </row>
    <row r="508" spans="2:3">
      <c r="B508" s="28"/>
    </row>
    <row r="509" spans="2:3" ht="15.75" thickBot="1">
      <c r="B509" s="22" t="s">
        <v>34</v>
      </c>
    </row>
    <row r="510" spans="2:3">
      <c r="B510" s="29"/>
    </row>
    <row r="511" spans="2:3" ht="15.75" thickBot="1">
      <c r="B511" s="30" t="s">
        <v>35</v>
      </c>
    </row>
    <row r="512" spans="2:3">
      <c r="B512" s="25"/>
    </row>
    <row r="513" spans="1:3" ht="15.75" thickBot="1">
      <c r="A513">
        <v>3</v>
      </c>
      <c r="B513" s="25" t="s">
        <v>25</v>
      </c>
    </row>
    <row r="514" spans="1:3">
      <c r="B514" s="926" t="s">
        <v>26</v>
      </c>
      <c r="C514" s="930" t="s">
        <v>57</v>
      </c>
    </row>
    <row r="515" spans="1:3" ht="15.75" thickBot="1">
      <c r="B515" s="927"/>
      <c r="C515" s="931"/>
    </row>
    <row r="516" spans="1:3">
      <c r="B516" s="926" t="s">
        <v>28</v>
      </c>
      <c r="C516" s="930" t="s">
        <v>58</v>
      </c>
    </row>
    <row r="517" spans="1:3" ht="15.75" thickBot="1">
      <c r="B517" s="927"/>
      <c r="C517" s="931"/>
    </row>
    <row r="518" spans="1:3">
      <c r="B518" s="932" t="s">
        <v>30</v>
      </c>
      <c r="C518" s="930">
        <v>84</v>
      </c>
    </row>
    <row r="519" spans="1:3" ht="15.75" thickBot="1">
      <c r="B519" s="933"/>
      <c r="C519" s="931"/>
    </row>
    <row r="520" spans="1:3">
      <c r="B520" s="932" t="s">
        <v>31</v>
      </c>
      <c r="C520" s="926"/>
    </row>
    <row r="521" spans="1:3" ht="15.75" thickBot="1">
      <c r="B521" s="933"/>
      <c r="C521" s="927"/>
    </row>
    <row r="522" spans="1:3">
      <c r="B522" s="28"/>
    </row>
    <row r="523" spans="1:3" ht="15.75" thickBot="1">
      <c r="B523" s="22" t="s">
        <v>32</v>
      </c>
    </row>
    <row r="524" spans="1:3">
      <c r="B524" s="926">
        <v>2011</v>
      </c>
      <c r="C524" s="926">
        <v>62.5</v>
      </c>
    </row>
    <row r="525" spans="1:3" ht="15.75" thickBot="1">
      <c r="B525" s="927"/>
      <c r="C525" s="927"/>
    </row>
    <row r="526" spans="1:3">
      <c r="B526" s="926">
        <v>2012</v>
      </c>
      <c r="C526" s="926">
        <v>68.599999999999994</v>
      </c>
    </row>
    <row r="527" spans="1:3" ht="15.75" thickBot="1">
      <c r="B527" s="927"/>
      <c r="C527" s="927"/>
    </row>
    <row r="528" spans="1:3">
      <c r="B528" s="926">
        <v>2013</v>
      </c>
      <c r="C528" s="926">
        <v>68.8</v>
      </c>
    </row>
    <row r="529" spans="1:3" ht="15.75" thickBot="1">
      <c r="B529" s="927"/>
      <c r="C529" s="927"/>
    </row>
    <row r="530" spans="1:3">
      <c r="B530" s="22"/>
    </row>
    <row r="531" spans="1:3" ht="15.75" thickBot="1">
      <c r="B531" s="22" t="s">
        <v>33</v>
      </c>
    </row>
    <row r="532" spans="1:3">
      <c r="B532" s="926">
        <v>2014</v>
      </c>
      <c r="C532" s="926">
        <v>69</v>
      </c>
    </row>
    <row r="533" spans="1:3" ht="15.75" thickBot="1">
      <c r="B533" s="927"/>
      <c r="C533" s="927"/>
    </row>
    <row r="534" spans="1:3">
      <c r="B534" s="926">
        <v>2015</v>
      </c>
      <c r="C534" s="926">
        <v>69.5</v>
      </c>
    </row>
    <row r="535" spans="1:3" ht="15.75" thickBot="1">
      <c r="B535" s="927"/>
      <c r="C535" s="927"/>
    </row>
    <row r="536" spans="1:3">
      <c r="B536" s="926">
        <v>2016</v>
      </c>
      <c r="C536" s="926">
        <v>70</v>
      </c>
    </row>
    <row r="537" spans="1:3" ht="15.75" thickBot="1">
      <c r="B537" s="927"/>
      <c r="C537" s="927"/>
    </row>
    <row r="538" spans="1:3">
      <c r="B538" s="28"/>
    </row>
    <row r="539" spans="1:3" ht="15.75" thickBot="1">
      <c r="B539" s="22" t="s">
        <v>34</v>
      </c>
    </row>
    <row r="540" spans="1:3">
      <c r="B540" s="29"/>
    </row>
    <row r="541" spans="1:3" ht="15.75" thickBot="1">
      <c r="B541" s="30" t="s">
        <v>35</v>
      </c>
    </row>
    <row r="542" spans="1:3">
      <c r="B542" s="22"/>
    </row>
    <row r="543" spans="1:3">
      <c r="B543" s="25"/>
    </row>
    <row r="544" spans="1:3" ht="15.75" thickBot="1">
      <c r="A544">
        <v>4</v>
      </c>
      <c r="B544" s="25" t="s">
        <v>25</v>
      </c>
    </row>
    <row r="545" spans="2:3">
      <c r="B545" s="926" t="s">
        <v>26</v>
      </c>
      <c r="C545" s="930" t="s">
        <v>59</v>
      </c>
    </row>
    <row r="546" spans="2:3" ht="15.75" thickBot="1">
      <c r="B546" s="927"/>
      <c r="C546" s="931"/>
    </row>
    <row r="547" spans="2:3">
      <c r="B547" s="926" t="s">
        <v>28</v>
      </c>
      <c r="C547" s="930" t="s">
        <v>60</v>
      </c>
    </row>
    <row r="548" spans="2:3" ht="15.75" thickBot="1">
      <c r="B548" s="927"/>
      <c r="C548" s="931"/>
    </row>
    <row r="549" spans="2:3">
      <c r="B549" s="932" t="s">
        <v>30</v>
      </c>
      <c r="C549" s="930">
        <v>210</v>
      </c>
    </row>
    <row r="550" spans="2:3" ht="15.75" thickBot="1">
      <c r="B550" s="933"/>
      <c r="C550" s="931"/>
    </row>
    <row r="551" spans="2:3">
      <c r="B551" s="932" t="s">
        <v>31</v>
      </c>
      <c r="C551" s="926"/>
    </row>
    <row r="552" spans="2:3" ht="15.75" thickBot="1">
      <c r="B552" s="933"/>
      <c r="C552" s="927"/>
    </row>
    <row r="553" spans="2:3">
      <c r="B553" s="28"/>
    </row>
    <row r="554" spans="2:3" ht="15.75" thickBot="1">
      <c r="B554" s="22" t="s">
        <v>32</v>
      </c>
    </row>
    <row r="555" spans="2:3">
      <c r="B555" s="926">
        <v>2011</v>
      </c>
      <c r="C555" s="926">
        <v>8.1</v>
      </c>
    </row>
    <row r="556" spans="2:3" ht="15.75" thickBot="1">
      <c r="B556" s="927"/>
      <c r="C556" s="927"/>
    </row>
    <row r="557" spans="2:3">
      <c r="B557" s="926">
        <v>2012</v>
      </c>
      <c r="C557" s="926">
        <v>10.8</v>
      </c>
    </row>
    <row r="558" spans="2:3" ht="15.75" thickBot="1">
      <c r="B558" s="927"/>
      <c r="C558" s="927"/>
    </row>
    <row r="559" spans="2:3">
      <c r="B559" s="926">
        <v>2013</v>
      </c>
      <c r="C559" s="926">
        <v>11</v>
      </c>
    </row>
    <row r="560" spans="2:3" ht="15.75" thickBot="1">
      <c r="B560" s="927"/>
      <c r="C560" s="927"/>
    </row>
    <row r="561" spans="1:3">
      <c r="B561" s="22"/>
    </row>
    <row r="562" spans="1:3" ht="15.75" thickBot="1">
      <c r="B562" s="22" t="s">
        <v>33</v>
      </c>
    </row>
    <row r="563" spans="1:3">
      <c r="B563" s="926">
        <v>2014</v>
      </c>
      <c r="C563" s="926">
        <v>11.2</v>
      </c>
    </row>
    <row r="564" spans="1:3" ht="15.75" thickBot="1">
      <c r="B564" s="927"/>
      <c r="C564" s="927"/>
    </row>
    <row r="565" spans="1:3">
      <c r="B565" s="926">
        <v>2015</v>
      </c>
      <c r="C565" s="926">
        <v>11.4</v>
      </c>
    </row>
    <row r="566" spans="1:3" ht="15.75" thickBot="1">
      <c r="B566" s="927"/>
      <c r="C566" s="927"/>
    </row>
    <row r="567" spans="1:3">
      <c r="B567" s="926">
        <v>2016</v>
      </c>
      <c r="C567" s="926">
        <v>11.5</v>
      </c>
    </row>
    <row r="568" spans="1:3" ht="15.75" thickBot="1">
      <c r="B568" s="927"/>
      <c r="C568" s="927"/>
    </row>
    <row r="569" spans="1:3">
      <c r="B569" s="28"/>
    </row>
    <row r="570" spans="1:3" ht="15.75" thickBot="1">
      <c r="B570" s="22" t="s">
        <v>34</v>
      </c>
    </row>
    <row r="571" spans="1:3">
      <c r="B571" s="29"/>
    </row>
    <row r="572" spans="1:3" ht="15.75" thickBot="1">
      <c r="B572" s="30" t="s">
        <v>35</v>
      </c>
    </row>
    <row r="573" spans="1:3">
      <c r="B573" s="22"/>
    </row>
    <row r="574" spans="1:3">
      <c r="B574" s="25"/>
    </row>
    <row r="575" spans="1:3" ht="15.75" thickBot="1">
      <c r="A575">
        <v>6</v>
      </c>
      <c r="B575" s="25" t="s">
        <v>25</v>
      </c>
    </row>
    <row r="576" spans="1:3">
      <c r="B576" s="926" t="s">
        <v>26</v>
      </c>
      <c r="C576" s="930" t="s">
        <v>61</v>
      </c>
    </row>
    <row r="577" spans="2:3" ht="15.75" thickBot="1">
      <c r="B577" s="927"/>
      <c r="C577" s="931"/>
    </row>
    <row r="578" spans="2:3">
      <c r="B578" s="926" t="s">
        <v>28</v>
      </c>
      <c r="C578" s="930" t="s">
        <v>29</v>
      </c>
    </row>
    <row r="579" spans="2:3" ht="15.75" thickBot="1">
      <c r="B579" s="927"/>
      <c r="C579" s="931"/>
    </row>
    <row r="580" spans="2:3">
      <c r="B580" s="932" t="s">
        <v>30</v>
      </c>
      <c r="C580" s="930">
        <v>155</v>
      </c>
    </row>
    <row r="581" spans="2:3" ht="15.75" thickBot="1">
      <c r="B581" s="933"/>
      <c r="C581" s="931"/>
    </row>
    <row r="582" spans="2:3">
      <c r="B582" s="932" t="s">
        <v>31</v>
      </c>
      <c r="C582" s="926"/>
    </row>
    <row r="583" spans="2:3" ht="15.75" thickBot="1">
      <c r="B583" s="933"/>
      <c r="C583" s="927"/>
    </row>
    <row r="584" spans="2:3">
      <c r="B584" s="28"/>
    </row>
    <row r="585" spans="2:3" ht="15.75" thickBot="1">
      <c r="B585" s="22" t="s">
        <v>32</v>
      </c>
    </row>
    <row r="586" spans="2:3">
      <c r="B586" s="926">
        <v>2011</v>
      </c>
      <c r="C586" s="926">
        <v>15.8</v>
      </c>
    </row>
    <row r="587" spans="2:3" ht="15.75" thickBot="1">
      <c r="B587" s="927"/>
      <c r="C587" s="927"/>
    </row>
    <row r="588" spans="2:3">
      <c r="B588" s="926">
        <v>2012</v>
      </c>
      <c r="C588" s="926">
        <v>17.5</v>
      </c>
    </row>
    <row r="589" spans="2:3" ht="15.75" thickBot="1">
      <c r="B589" s="927"/>
      <c r="C589" s="927"/>
    </row>
    <row r="590" spans="2:3">
      <c r="B590" s="926">
        <v>2013</v>
      </c>
      <c r="C590" s="926">
        <v>15.9</v>
      </c>
    </row>
    <row r="591" spans="2:3" ht="15.75" thickBot="1">
      <c r="B591" s="927"/>
      <c r="C591" s="927"/>
    </row>
    <row r="592" spans="2:3">
      <c r="B592" s="22"/>
    </row>
    <row r="593" spans="1:3" ht="15.75" thickBot="1">
      <c r="B593" s="22" t="s">
        <v>33</v>
      </c>
    </row>
    <row r="594" spans="1:3">
      <c r="B594" s="926">
        <v>2014</v>
      </c>
      <c r="C594" s="926">
        <v>14.5</v>
      </c>
    </row>
    <row r="595" spans="1:3" ht="15.75" thickBot="1">
      <c r="B595" s="927"/>
      <c r="C595" s="927"/>
    </row>
    <row r="596" spans="1:3">
      <c r="B596" s="926">
        <v>2015</v>
      </c>
      <c r="C596" s="926">
        <v>13.2</v>
      </c>
    </row>
    <row r="597" spans="1:3" ht="15.75" thickBot="1">
      <c r="B597" s="927"/>
      <c r="C597" s="927"/>
    </row>
    <row r="598" spans="1:3">
      <c r="B598" s="926">
        <v>2016</v>
      </c>
      <c r="C598" s="926">
        <v>12.2</v>
      </c>
    </row>
    <row r="599" spans="1:3" ht="15.75" thickBot="1">
      <c r="B599" s="927"/>
      <c r="C599" s="927"/>
    </row>
    <row r="600" spans="1:3">
      <c r="B600" s="28"/>
    </row>
    <row r="601" spans="1:3" ht="15.75" thickBot="1">
      <c r="B601" s="22" t="s">
        <v>34</v>
      </c>
    </row>
    <row r="602" spans="1:3">
      <c r="B602" s="29"/>
    </row>
    <row r="603" spans="1:3" ht="15.75" thickBot="1">
      <c r="B603" s="30" t="s">
        <v>35</v>
      </c>
    </row>
    <row r="604" spans="1:3">
      <c r="B604" s="22"/>
    </row>
    <row r="605" spans="1:3">
      <c r="B605" s="25"/>
    </row>
    <row r="606" spans="1:3" ht="15.75" thickBot="1">
      <c r="A606">
        <v>7</v>
      </c>
      <c r="B606" s="25" t="s">
        <v>25</v>
      </c>
    </row>
    <row r="607" spans="1:3">
      <c r="B607" s="926" t="s">
        <v>26</v>
      </c>
      <c r="C607" s="930" t="s">
        <v>62</v>
      </c>
    </row>
    <row r="608" spans="1:3" ht="15.75" thickBot="1">
      <c r="B608" s="927"/>
      <c r="C608" s="931"/>
    </row>
    <row r="609" spans="2:3">
      <c r="B609" s="926" t="s">
        <v>28</v>
      </c>
      <c r="C609" s="930" t="s">
        <v>63</v>
      </c>
    </row>
    <row r="610" spans="2:3" ht="15.75" thickBot="1">
      <c r="B610" s="927"/>
      <c r="C610" s="931"/>
    </row>
    <row r="611" spans="2:3">
      <c r="B611" s="932" t="s">
        <v>30</v>
      </c>
      <c r="C611" s="930">
        <v>221</v>
      </c>
    </row>
    <row r="612" spans="2:3" ht="15.75" thickBot="1">
      <c r="B612" s="933"/>
      <c r="C612" s="931"/>
    </row>
    <row r="613" spans="2:3">
      <c r="B613" s="932" t="s">
        <v>31</v>
      </c>
      <c r="C613" s="926"/>
    </row>
    <row r="614" spans="2:3" ht="15.75" thickBot="1">
      <c r="B614" s="933"/>
      <c r="C614" s="927"/>
    </row>
    <row r="615" spans="2:3">
      <c r="B615" s="28"/>
    </row>
    <row r="616" spans="2:3" ht="15.75" thickBot="1">
      <c r="B616" s="22" t="s">
        <v>32</v>
      </c>
    </row>
    <row r="617" spans="2:3">
      <c r="B617" s="926">
        <v>2011</v>
      </c>
      <c r="C617" s="926">
        <v>99.5</v>
      </c>
    </row>
    <row r="618" spans="2:3" ht="15.75" thickBot="1">
      <c r="B618" s="927"/>
      <c r="C618" s="927"/>
    </row>
    <row r="619" spans="2:3">
      <c r="B619" s="926">
        <v>2012</v>
      </c>
      <c r="C619" s="926">
        <v>99.6</v>
      </c>
    </row>
    <row r="620" spans="2:3" ht="15.75" thickBot="1">
      <c r="B620" s="927"/>
      <c r="C620" s="927"/>
    </row>
    <row r="621" spans="2:3">
      <c r="B621" s="926">
        <v>2013</v>
      </c>
      <c r="C621" s="926">
        <v>99.9</v>
      </c>
    </row>
    <row r="622" spans="2:3" ht="15.75" thickBot="1">
      <c r="B622" s="927"/>
      <c r="C622" s="927"/>
    </row>
    <row r="623" spans="2:3">
      <c r="B623" s="22"/>
    </row>
    <row r="624" spans="2:3" ht="15.75" thickBot="1">
      <c r="B624" s="22" t="s">
        <v>33</v>
      </c>
    </row>
    <row r="625" spans="1:3">
      <c r="B625" s="926">
        <v>2014</v>
      </c>
      <c r="C625" s="926">
        <v>99.9</v>
      </c>
    </row>
    <row r="626" spans="1:3" ht="15.75" thickBot="1">
      <c r="B626" s="927"/>
      <c r="C626" s="927"/>
    </row>
    <row r="627" spans="1:3">
      <c r="B627" s="926">
        <v>2015</v>
      </c>
      <c r="C627" s="926">
        <v>99.9</v>
      </c>
    </row>
    <row r="628" spans="1:3" ht="15.75" thickBot="1">
      <c r="B628" s="927"/>
      <c r="C628" s="927"/>
    </row>
    <row r="629" spans="1:3">
      <c r="B629" s="926">
        <v>2016</v>
      </c>
      <c r="C629" s="926">
        <v>99.9</v>
      </c>
    </row>
    <row r="630" spans="1:3" ht="15.75" thickBot="1">
      <c r="B630" s="927"/>
      <c r="C630" s="927"/>
    </row>
    <row r="631" spans="1:3">
      <c r="B631" s="28"/>
    </row>
    <row r="632" spans="1:3" ht="15.75" thickBot="1">
      <c r="B632" s="22" t="s">
        <v>34</v>
      </c>
    </row>
    <row r="633" spans="1:3">
      <c r="B633" s="29"/>
    </row>
    <row r="634" spans="1:3" ht="15.75" thickBot="1">
      <c r="B634" s="30" t="s">
        <v>35</v>
      </c>
    </row>
    <row r="635" spans="1:3">
      <c r="B635" s="22"/>
    </row>
    <row r="636" spans="1:3">
      <c r="B636" s="25"/>
    </row>
    <row r="637" spans="1:3" ht="15.75" thickBot="1">
      <c r="A637">
        <v>8</v>
      </c>
      <c r="B637" s="25" t="s">
        <v>25</v>
      </c>
    </row>
    <row r="638" spans="1:3">
      <c r="B638" s="926" t="s">
        <v>26</v>
      </c>
      <c r="C638" s="930" t="s">
        <v>64</v>
      </c>
    </row>
    <row r="639" spans="1:3" ht="15.75" thickBot="1">
      <c r="B639" s="927"/>
      <c r="C639" s="931"/>
    </row>
    <row r="640" spans="1:3">
      <c r="B640" s="926" t="s">
        <v>28</v>
      </c>
      <c r="C640" s="930" t="s">
        <v>29</v>
      </c>
    </row>
    <row r="641" spans="2:3" ht="15.75" thickBot="1">
      <c r="B641" s="927"/>
      <c r="C641" s="931"/>
    </row>
    <row r="642" spans="2:3">
      <c r="B642" s="932" t="s">
        <v>30</v>
      </c>
      <c r="C642" s="930">
        <v>155</v>
      </c>
    </row>
    <row r="643" spans="2:3" ht="15.75" thickBot="1">
      <c r="B643" s="933"/>
      <c r="C643" s="931"/>
    </row>
    <row r="644" spans="2:3">
      <c r="B644" s="932" t="s">
        <v>31</v>
      </c>
      <c r="C644" s="926"/>
    </row>
    <row r="645" spans="2:3" ht="15.75" thickBot="1">
      <c r="B645" s="933"/>
      <c r="C645" s="927"/>
    </row>
    <row r="646" spans="2:3">
      <c r="B646" s="28"/>
    </row>
    <row r="647" spans="2:3" ht="15.75" thickBot="1">
      <c r="B647" s="22" t="s">
        <v>32</v>
      </c>
    </row>
    <row r="648" spans="2:3">
      <c r="B648" s="926">
        <v>2011</v>
      </c>
      <c r="C648" s="926">
        <v>6.1</v>
      </c>
    </row>
    <row r="649" spans="2:3" ht="15.75" thickBot="1">
      <c r="B649" s="927"/>
      <c r="C649" s="927"/>
    </row>
    <row r="650" spans="2:3">
      <c r="B650" s="926">
        <v>2012</v>
      </c>
      <c r="C650" s="926">
        <v>8.1999999999999993</v>
      </c>
    </row>
    <row r="651" spans="2:3" ht="15.75" thickBot="1">
      <c r="B651" s="927"/>
      <c r="C651" s="927"/>
    </row>
    <row r="652" spans="2:3">
      <c r="B652" s="926">
        <v>2013</v>
      </c>
      <c r="C652" s="926">
        <v>8</v>
      </c>
    </row>
    <row r="653" spans="2:3" ht="15.75" thickBot="1">
      <c r="B653" s="927"/>
      <c r="C653" s="927"/>
    </row>
    <row r="654" spans="2:3">
      <c r="B654" s="22"/>
    </row>
    <row r="655" spans="2:3" ht="15.75" thickBot="1">
      <c r="B655" s="22" t="s">
        <v>33</v>
      </c>
    </row>
    <row r="656" spans="2:3">
      <c r="B656" s="926">
        <v>2014</v>
      </c>
      <c r="C656" s="926">
        <v>7.8</v>
      </c>
    </row>
    <row r="657" spans="1:3" ht="15.75" thickBot="1">
      <c r="B657" s="927"/>
      <c r="C657" s="927"/>
    </row>
    <row r="658" spans="1:3">
      <c r="B658" s="926">
        <v>2015</v>
      </c>
      <c r="C658" s="926">
        <v>7.5</v>
      </c>
    </row>
    <row r="659" spans="1:3" ht="15.75" thickBot="1">
      <c r="B659" s="927"/>
      <c r="C659" s="927"/>
    </row>
    <row r="660" spans="1:3">
      <c r="B660" s="926">
        <v>2016</v>
      </c>
      <c r="C660" s="926">
        <v>7.5</v>
      </c>
    </row>
    <row r="661" spans="1:3" ht="15.75" thickBot="1">
      <c r="B661" s="927"/>
      <c r="C661" s="927"/>
    </row>
    <row r="662" spans="1:3">
      <c r="B662" s="28"/>
    </row>
    <row r="663" spans="1:3" ht="15.75" thickBot="1">
      <c r="B663" s="22" t="s">
        <v>34</v>
      </c>
    </row>
    <row r="664" spans="1:3">
      <c r="B664" s="29"/>
    </row>
    <row r="665" spans="1:3" ht="15.75" thickBot="1">
      <c r="B665" s="30" t="s">
        <v>35</v>
      </c>
    </row>
    <row r="666" spans="1:3">
      <c r="B666" s="22"/>
    </row>
    <row r="667" spans="1:3">
      <c r="B667" s="25"/>
    </row>
    <row r="668" spans="1:3" ht="15.75" thickBot="1">
      <c r="A668">
        <v>9</v>
      </c>
      <c r="B668" s="25" t="s">
        <v>25</v>
      </c>
    </row>
    <row r="669" spans="1:3">
      <c r="B669" s="926" t="s">
        <v>26</v>
      </c>
      <c r="C669" s="930" t="s">
        <v>65</v>
      </c>
    </row>
    <row r="670" spans="1:3" ht="15.75" thickBot="1">
      <c r="B670" s="927"/>
      <c r="C670" s="931"/>
    </row>
    <row r="671" spans="1:3">
      <c r="B671" s="926" t="s">
        <v>28</v>
      </c>
      <c r="C671" s="930" t="s">
        <v>66</v>
      </c>
    </row>
    <row r="672" spans="1:3" ht="15.75" thickBot="1">
      <c r="B672" s="927"/>
      <c r="C672" s="931"/>
    </row>
    <row r="673" spans="2:3">
      <c r="B673" s="932" t="s">
        <v>30</v>
      </c>
      <c r="C673" s="930">
        <v>58</v>
      </c>
    </row>
    <row r="674" spans="2:3" ht="15.75" thickBot="1">
      <c r="B674" s="933"/>
      <c r="C674" s="931"/>
    </row>
    <row r="675" spans="2:3">
      <c r="B675" s="932" t="s">
        <v>31</v>
      </c>
      <c r="C675" s="926"/>
    </row>
    <row r="676" spans="2:3" ht="15.75" thickBot="1">
      <c r="B676" s="933"/>
      <c r="C676" s="927"/>
    </row>
    <row r="677" spans="2:3">
      <c r="B677" s="28"/>
    </row>
    <row r="678" spans="2:3" ht="15.75" thickBot="1">
      <c r="B678" s="22" t="s">
        <v>32</v>
      </c>
    </row>
    <row r="679" spans="2:3">
      <c r="B679" s="926">
        <v>2011</v>
      </c>
      <c r="C679" s="926">
        <v>83.5</v>
      </c>
    </row>
    <row r="680" spans="2:3" ht="15.75" thickBot="1">
      <c r="B680" s="927"/>
      <c r="C680" s="927"/>
    </row>
    <row r="681" spans="2:3">
      <c r="B681" s="926">
        <v>2012</v>
      </c>
      <c r="C681" s="926">
        <v>84.5</v>
      </c>
    </row>
    <row r="682" spans="2:3" ht="15.75" thickBot="1">
      <c r="B682" s="927"/>
      <c r="C682" s="927"/>
    </row>
    <row r="683" spans="2:3">
      <c r="B683" s="926">
        <v>2013</v>
      </c>
      <c r="C683" s="926">
        <v>85.2</v>
      </c>
    </row>
    <row r="684" spans="2:3" ht="15.75" thickBot="1">
      <c r="B684" s="927"/>
      <c r="C684" s="927"/>
    </row>
    <row r="685" spans="2:3">
      <c r="B685" s="22"/>
    </row>
    <row r="686" spans="2:3" ht="15.75" thickBot="1">
      <c r="B686" s="22" t="s">
        <v>33</v>
      </c>
    </row>
    <row r="687" spans="2:3">
      <c r="B687" s="926">
        <v>2014</v>
      </c>
      <c r="C687" s="926">
        <v>85.5</v>
      </c>
    </row>
    <row r="688" spans="2:3" ht="15.75" thickBot="1">
      <c r="B688" s="927"/>
      <c r="C688" s="927"/>
    </row>
    <row r="689" spans="1:3">
      <c r="B689" s="926">
        <v>2015</v>
      </c>
      <c r="C689" s="926">
        <v>86</v>
      </c>
    </row>
    <row r="690" spans="1:3" ht="15.75" thickBot="1">
      <c r="B690" s="927"/>
      <c r="C690" s="927"/>
    </row>
    <row r="691" spans="1:3">
      <c r="B691" s="926">
        <v>2016</v>
      </c>
      <c r="C691" s="926">
        <v>86.5</v>
      </c>
    </row>
    <row r="692" spans="1:3" ht="15.75" thickBot="1">
      <c r="B692" s="927"/>
      <c r="C692" s="927"/>
    </row>
    <row r="693" spans="1:3">
      <c r="B693" s="28"/>
    </row>
    <row r="694" spans="1:3" ht="15.75" thickBot="1">
      <c r="B694" s="22" t="s">
        <v>34</v>
      </c>
    </row>
    <row r="695" spans="1:3">
      <c r="B695" s="29"/>
    </row>
    <row r="696" spans="1:3" ht="15.75" thickBot="1">
      <c r="B696" s="30" t="s">
        <v>35</v>
      </c>
    </row>
    <row r="697" spans="1:3">
      <c r="B697" s="22"/>
    </row>
    <row r="698" spans="1:3">
      <c r="B698" s="25"/>
    </row>
    <row r="699" spans="1:3" ht="15.75" thickBot="1">
      <c r="A699">
        <v>10</v>
      </c>
      <c r="B699" s="25" t="s">
        <v>25</v>
      </c>
    </row>
    <row r="700" spans="1:3">
      <c r="B700" s="926" t="s">
        <v>26</v>
      </c>
      <c r="C700" s="930" t="s">
        <v>67</v>
      </c>
    </row>
    <row r="701" spans="1:3" ht="15.75" thickBot="1">
      <c r="B701" s="927"/>
      <c r="C701" s="931"/>
    </row>
    <row r="702" spans="1:3">
      <c r="B702" s="926" t="s">
        <v>28</v>
      </c>
      <c r="C702" s="930" t="s">
        <v>29</v>
      </c>
    </row>
    <row r="703" spans="1:3" ht="15.75" thickBot="1">
      <c r="B703" s="927"/>
      <c r="C703" s="931"/>
    </row>
    <row r="704" spans="1:3">
      <c r="B704" s="932" t="s">
        <v>30</v>
      </c>
      <c r="C704" s="930">
        <v>155</v>
      </c>
    </row>
    <row r="705" spans="2:3" ht="15.75" thickBot="1">
      <c r="B705" s="933"/>
      <c r="C705" s="931"/>
    </row>
    <row r="706" spans="2:3">
      <c r="B706" s="932" t="s">
        <v>31</v>
      </c>
      <c r="C706" s="926"/>
    </row>
    <row r="707" spans="2:3" ht="15.75" thickBot="1">
      <c r="B707" s="933"/>
      <c r="C707" s="927"/>
    </row>
    <row r="708" spans="2:3">
      <c r="B708" s="28"/>
    </row>
    <row r="709" spans="2:3" ht="15.75" thickBot="1">
      <c r="B709" s="22" t="s">
        <v>32</v>
      </c>
    </row>
    <row r="710" spans="2:3">
      <c r="B710" s="926">
        <v>2011</v>
      </c>
      <c r="C710" s="926">
        <v>74.900000000000006</v>
      </c>
    </row>
    <row r="711" spans="2:3" ht="15.75" thickBot="1">
      <c r="B711" s="927"/>
      <c r="C711" s="927"/>
    </row>
    <row r="712" spans="2:3">
      <c r="B712" s="926">
        <v>2012</v>
      </c>
      <c r="C712" s="926">
        <v>74.900000000000006</v>
      </c>
    </row>
    <row r="713" spans="2:3" ht="15.75" thickBot="1">
      <c r="B713" s="927"/>
      <c r="C713" s="927"/>
    </row>
    <row r="714" spans="2:3">
      <c r="B714" s="926">
        <v>2013</v>
      </c>
      <c r="C714" s="926">
        <v>75.2</v>
      </c>
    </row>
    <row r="715" spans="2:3" ht="15.75" thickBot="1">
      <c r="B715" s="927"/>
      <c r="C715" s="927"/>
    </row>
    <row r="716" spans="2:3">
      <c r="B716" s="22"/>
    </row>
    <row r="717" spans="2:3" ht="15.75" thickBot="1">
      <c r="B717" s="22" t="s">
        <v>33</v>
      </c>
    </row>
    <row r="718" spans="2:3">
      <c r="B718" s="926">
        <v>2014</v>
      </c>
      <c r="C718" s="926">
        <v>75.5</v>
      </c>
    </row>
    <row r="719" spans="2:3" ht="15.75" thickBot="1">
      <c r="B719" s="927"/>
      <c r="C719" s="927"/>
    </row>
    <row r="720" spans="2:3">
      <c r="B720" s="926">
        <v>2015</v>
      </c>
      <c r="C720" s="926">
        <v>75.8</v>
      </c>
    </row>
    <row r="721" spans="1:3" ht="15.75" thickBot="1">
      <c r="B721" s="927"/>
      <c r="C721" s="927"/>
    </row>
    <row r="722" spans="1:3">
      <c r="B722" s="926">
        <v>2016</v>
      </c>
      <c r="C722" s="926">
        <v>76</v>
      </c>
    </row>
    <row r="723" spans="1:3" ht="15.75" thickBot="1">
      <c r="B723" s="927"/>
      <c r="C723" s="927"/>
    </row>
    <row r="724" spans="1:3">
      <c r="B724" s="28"/>
    </row>
    <row r="725" spans="1:3" ht="15.75" thickBot="1">
      <c r="B725" s="22" t="s">
        <v>34</v>
      </c>
    </row>
    <row r="726" spans="1:3">
      <c r="B726" s="29"/>
    </row>
    <row r="727" spans="1:3" ht="15.75" thickBot="1">
      <c r="B727" s="30" t="s">
        <v>35</v>
      </c>
    </row>
    <row r="728" spans="1:3">
      <c r="B728" s="22"/>
    </row>
    <row r="729" spans="1:3">
      <c r="B729" s="25"/>
    </row>
    <row r="730" spans="1:3" ht="15.75" thickBot="1">
      <c r="A730">
        <v>11</v>
      </c>
      <c r="B730" s="25" t="s">
        <v>25</v>
      </c>
    </row>
    <row r="731" spans="1:3">
      <c r="B731" s="926" t="s">
        <v>26</v>
      </c>
      <c r="C731" s="930" t="s">
        <v>68</v>
      </c>
    </row>
    <row r="732" spans="1:3" ht="15.75" thickBot="1">
      <c r="B732" s="927"/>
      <c r="C732" s="931"/>
    </row>
    <row r="733" spans="1:3">
      <c r="B733" s="926" t="s">
        <v>28</v>
      </c>
      <c r="C733" s="930" t="s">
        <v>69</v>
      </c>
    </row>
    <row r="734" spans="1:3" ht="15.75" thickBot="1">
      <c r="B734" s="927"/>
      <c r="C734" s="931"/>
    </row>
    <row r="735" spans="1:3">
      <c r="B735" s="932" t="s">
        <v>30</v>
      </c>
      <c r="C735" s="930">
        <v>404</v>
      </c>
    </row>
    <row r="736" spans="1:3" ht="15.75" thickBot="1">
      <c r="B736" s="933"/>
      <c r="C736" s="931"/>
    </row>
    <row r="737" spans="2:3">
      <c r="B737" s="932" t="s">
        <v>31</v>
      </c>
      <c r="C737" s="926"/>
    </row>
    <row r="738" spans="2:3" ht="15.75" thickBot="1">
      <c r="B738" s="933"/>
      <c r="C738" s="927"/>
    </row>
    <row r="739" spans="2:3">
      <c r="B739" s="28"/>
    </row>
    <row r="740" spans="2:3" ht="15.75" thickBot="1">
      <c r="B740" s="22" t="s">
        <v>32</v>
      </c>
    </row>
    <row r="741" spans="2:3">
      <c r="B741" s="926">
        <v>2011</v>
      </c>
      <c r="C741" s="926">
        <v>8</v>
      </c>
    </row>
    <row r="742" spans="2:3" ht="15.75" thickBot="1">
      <c r="B742" s="927"/>
      <c r="C742" s="927"/>
    </row>
    <row r="743" spans="2:3">
      <c r="B743" s="926">
        <v>2012</v>
      </c>
      <c r="C743" s="926">
        <v>9</v>
      </c>
    </row>
    <row r="744" spans="2:3" ht="15.75" thickBot="1">
      <c r="B744" s="927"/>
      <c r="C744" s="927"/>
    </row>
    <row r="745" spans="2:3">
      <c r="B745" s="926">
        <v>2013</v>
      </c>
      <c r="C745" s="926">
        <v>8.6999999999999993</v>
      </c>
    </row>
    <row r="746" spans="2:3" ht="15.75" thickBot="1">
      <c r="B746" s="927"/>
      <c r="C746" s="927"/>
    </row>
    <row r="747" spans="2:3">
      <c r="B747" s="22"/>
    </row>
    <row r="748" spans="2:3" ht="15.75" thickBot="1">
      <c r="B748" s="22" t="s">
        <v>33</v>
      </c>
    </row>
    <row r="749" spans="2:3">
      <c r="B749" s="926">
        <v>2014</v>
      </c>
      <c r="C749" s="926">
        <v>8.4</v>
      </c>
    </row>
    <row r="750" spans="2:3" ht="15.75" thickBot="1">
      <c r="B750" s="927"/>
      <c r="C750" s="927"/>
    </row>
    <row r="751" spans="2:3">
      <c r="B751" s="926">
        <v>2015</v>
      </c>
      <c r="C751" s="926">
        <v>8.1</v>
      </c>
    </row>
    <row r="752" spans="2:3" ht="15.75" thickBot="1">
      <c r="B752" s="927"/>
      <c r="C752" s="927"/>
    </row>
    <row r="753" spans="1:3">
      <c r="B753" s="926">
        <v>2016</v>
      </c>
      <c r="C753" s="926">
        <v>7.8</v>
      </c>
    </row>
    <row r="754" spans="1:3" ht="15.75" thickBot="1">
      <c r="B754" s="927"/>
      <c r="C754" s="927"/>
    </row>
    <row r="755" spans="1:3">
      <c r="B755" s="28"/>
    </row>
    <row r="756" spans="1:3" ht="15.75" thickBot="1">
      <c r="B756" s="22" t="s">
        <v>34</v>
      </c>
    </row>
    <row r="757" spans="1:3">
      <c r="B757" s="29"/>
    </row>
    <row r="758" spans="1:3" ht="15.75" thickBot="1">
      <c r="B758" s="30" t="s">
        <v>35</v>
      </c>
    </row>
    <row r="759" spans="1:3">
      <c r="B759" s="22"/>
    </row>
    <row r="760" spans="1:3">
      <c r="B760" s="25"/>
    </row>
    <row r="761" spans="1:3" ht="15.75" thickBot="1">
      <c r="A761">
        <v>13</v>
      </c>
      <c r="B761" s="25" t="s">
        <v>25</v>
      </c>
    </row>
    <row r="762" spans="1:3">
      <c r="B762" s="926" t="s">
        <v>26</v>
      </c>
      <c r="C762" s="930" t="s">
        <v>70</v>
      </c>
    </row>
    <row r="763" spans="1:3" ht="15.75" thickBot="1">
      <c r="B763" s="927"/>
      <c r="C763" s="931"/>
    </row>
    <row r="764" spans="1:3">
      <c r="B764" s="926" t="s">
        <v>28</v>
      </c>
      <c r="C764" s="930" t="s">
        <v>29</v>
      </c>
    </row>
    <row r="765" spans="1:3" ht="15.75" thickBot="1">
      <c r="B765" s="927"/>
      <c r="C765" s="931"/>
    </row>
    <row r="766" spans="1:3">
      <c r="B766" s="932" t="s">
        <v>30</v>
      </c>
      <c r="C766" s="930">
        <v>155</v>
      </c>
    </row>
    <row r="767" spans="1:3" ht="15.75" thickBot="1">
      <c r="B767" s="933"/>
      <c r="C767" s="931"/>
    </row>
    <row r="768" spans="1:3">
      <c r="B768" s="932" t="s">
        <v>31</v>
      </c>
      <c r="C768" s="926"/>
    </row>
    <row r="769" spans="2:3" ht="15.75" thickBot="1">
      <c r="B769" s="933"/>
      <c r="C769" s="927"/>
    </row>
    <row r="770" spans="2:3">
      <c r="B770" s="28"/>
    </row>
    <row r="771" spans="2:3" ht="15.75" thickBot="1">
      <c r="B771" s="22" t="s">
        <v>32</v>
      </c>
    </row>
    <row r="772" spans="2:3">
      <c r="B772" s="926">
        <v>2011</v>
      </c>
      <c r="C772" s="926">
        <v>1.1000000000000001</v>
      </c>
    </row>
    <row r="773" spans="2:3" ht="15.75" thickBot="1">
      <c r="B773" s="927"/>
      <c r="C773" s="927"/>
    </row>
    <row r="774" spans="2:3">
      <c r="B774" s="926">
        <v>2012</v>
      </c>
      <c r="C774" s="926">
        <v>2.8</v>
      </c>
    </row>
    <row r="775" spans="2:3" ht="15.75" thickBot="1">
      <c r="B775" s="927"/>
      <c r="C775" s="927"/>
    </row>
    <row r="776" spans="2:3">
      <c r="B776" s="926">
        <v>2013</v>
      </c>
      <c r="C776" s="926">
        <v>3.5</v>
      </c>
    </row>
    <row r="777" spans="2:3" ht="15.75" thickBot="1">
      <c r="B777" s="927"/>
      <c r="C777" s="927"/>
    </row>
    <row r="778" spans="2:3">
      <c r="B778" s="22"/>
    </row>
    <row r="779" spans="2:3" ht="15.75" thickBot="1">
      <c r="B779" s="22" t="s">
        <v>33</v>
      </c>
    </row>
    <row r="780" spans="2:3">
      <c r="B780" s="926">
        <v>2014</v>
      </c>
      <c r="C780" s="926">
        <v>5</v>
      </c>
    </row>
    <row r="781" spans="2:3" ht="15.75" thickBot="1">
      <c r="B781" s="927"/>
      <c r="C781" s="927"/>
    </row>
    <row r="782" spans="2:3">
      <c r="B782" s="926">
        <v>2015</v>
      </c>
      <c r="C782" s="926" t="s">
        <v>45</v>
      </c>
    </row>
    <row r="783" spans="2:3" ht="15.75" thickBot="1">
      <c r="B783" s="927"/>
      <c r="C783" s="927"/>
    </row>
    <row r="784" spans="2:3">
      <c r="B784" s="926">
        <v>2016</v>
      </c>
      <c r="C784" s="926" t="s">
        <v>45</v>
      </c>
    </row>
    <row r="785" spans="1:3" ht="15.75" thickBot="1">
      <c r="B785" s="927"/>
      <c r="C785" s="927"/>
    </row>
    <row r="786" spans="1:3">
      <c r="B786" s="28"/>
    </row>
    <row r="787" spans="1:3" ht="15.75" thickBot="1">
      <c r="B787" s="22" t="s">
        <v>34</v>
      </c>
    </row>
    <row r="788" spans="1:3">
      <c r="B788" s="29"/>
    </row>
    <row r="789" spans="1:3" ht="15.75" thickBot="1">
      <c r="B789" s="30" t="s">
        <v>35</v>
      </c>
    </row>
    <row r="790" spans="1:3">
      <c r="B790" s="25"/>
    </row>
    <row r="791" spans="1:3" ht="15.75" thickBot="1">
      <c r="A791">
        <v>14</v>
      </c>
      <c r="B791" s="25" t="s">
        <v>25</v>
      </c>
    </row>
    <row r="792" spans="1:3">
      <c r="B792" s="926" t="s">
        <v>26</v>
      </c>
      <c r="C792" s="930" t="s">
        <v>71</v>
      </c>
    </row>
    <row r="793" spans="1:3" ht="15.75" thickBot="1">
      <c r="B793" s="927"/>
      <c r="C793" s="931"/>
    </row>
    <row r="794" spans="1:3">
      <c r="B794" s="926" t="s">
        <v>28</v>
      </c>
      <c r="C794" s="930" t="s">
        <v>29</v>
      </c>
    </row>
    <row r="795" spans="1:3" ht="15.75" thickBot="1">
      <c r="B795" s="927"/>
      <c r="C795" s="931"/>
    </row>
    <row r="796" spans="1:3">
      <c r="B796" s="932" t="s">
        <v>30</v>
      </c>
      <c r="C796" s="930">
        <v>155</v>
      </c>
    </row>
    <row r="797" spans="1:3" ht="15.75" thickBot="1">
      <c r="B797" s="933"/>
      <c r="C797" s="931"/>
    </row>
    <row r="798" spans="1:3">
      <c r="B798" s="932" t="s">
        <v>31</v>
      </c>
      <c r="C798" s="926"/>
    </row>
    <row r="799" spans="1:3" ht="15.75" thickBot="1">
      <c r="B799" s="933"/>
      <c r="C799" s="927"/>
    </row>
    <row r="800" spans="1:3">
      <c r="B800" s="28"/>
    </row>
    <row r="801" spans="2:3" ht="15.75" thickBot="1">
      <c r="B801" s="22" t="s">
        <v>32</v>
      </c>
    </row>
    <row r="802" spans="2:3">
      <c r="B802" s="926">
        <v>2011</v>
      </c>
      <c r="C802" s="926"/>
    </row>
    <row r="803" spans="2:3" ht="15.75" thickBot="1">
      <c r="B803" s="927"/>
      <c r="C803" s="927"/>
    </row>
    <row r="804" spans="2:3">
      <c r="B804" s="926">
        <v>2012</v>
      </c>
      <c r="C804" s="926"/>
    </row>
    <row r="805" spans="2:3" ht="15.75" thickBot="1">
      <c r="B805" s="927"/>
      <c r="C805" s="927"/>
    </row>
    <row r="806" spans="2:3">
      <c r="B806" s="926">
        <v>2013</v>
      </c>
      <c r="C806" s="926">
        <v>2</v>
      </c>
    </row>
    <row r="807" spans="2:3" ht="15.75" thickBot="1">
      <c r="B807" s="927"/>
      <c r="C807" s="927"/>
    </row>
    <row r="808" spans="2:3">
      <c r="B808" s="22"/>
    </row>
    <row r="809" spans="2:3" ht="15.75" thickBot="1">
      <c r="B809" s="22" t="s">
        <v>33</v>
      </c>
    </row>
    <row r="810" spans="2:3">
      <c r="B810" s="926">
        <v>2014</v>
      </c>
      <c r="C810" s="926">
        <v>2.5</v>
      </c>
    </row>
    <row r="811" spans="2:3" ht="15.75" thickBot="1">
      <c r="B811" s="927"/>
      <c r="C811" s="927"/>
    </row>
    <row r="812" spans="2:3">
      <c r="B812" s="926">
        <v>2015</v>
      </c>
      <c r="C812" s="926" t="s">
        <v>45</v>
      </c>
    </row>
    <row r="813" spans="2:3" ht="15.75" thickBot="1">
      <c r="B813" s="927"/>
      <c r="C813" s="927"/>
    </row>
    <row r="814" spans="2:3">
      <c r="B814" s="926">
        <v>2016</v>
      </c>
      <c r="C814" s="926" t="s">
        <v>45</v>
      </c>
    </row>
    <row r="815" spans="2:3" ht="15.75" thickBot="1">
      <c r="B815" s="927"/>
      <c r="C815" s="927"/>
    </row>
    <row r="816" spans="2:3">
      <c r="B816" s="28"/>
    </row>
    <row r="817" spans="1:3" ht="15.75" thickBot="1">
      <c r="B817" s="22" t="s">
        <v>34</v>
      </c>
    </row>
    <row r="818" spans="1:3">
      <c r="B818" s="29"/>
    </row>
    <row r="819" spans="1:3" ht="15.75" thickBot="1">
      <c r="B819" s="30" t="s">
        <v>35</v>
      </c>
    </row>
    <row r="820" spans="1:3">
      <c r="B820" s="25"/>
    </row>
    <row r="821" spans="1:3" ht="15.75" thickBot="1">
      <c r="A821">
        <v>15</v>
      </c>
      <c r="B821" s="25" t="s">
        <v>25</v>
      </c>
    </row>
    <row r="822" spans="1:3">
      <c r="B822" s="926" t="s">
        <v>26</v>
      </c>
      <c r="C822" s="930" t="s">
        <v>72</v>
      </c>
    </row>
    <row r="823" spans="1:3" ht="15.75" thickBot="1">
      <c r="B823" s="927"/>
      <c r="C823" s="931"/>
    </row>
    <row r="824" spans="1:3">
      <c r="B824" s="926" t="s">
        <v>28</v>
      </c>
      <c r="C824" s="930" t="s">
        <v>29</v>
      </c>
    </row>
    <row r="825" spans="1:3" ht="15.75" thickBot="1">
      <c r="B825" s="927"/>
      <c r="C825" s="931"/>
    </row>
    <row r="826" spans="1:3">
      <c r="B826" s="932" t="s">
        <v>30</v>
      </c>
      <c r="C826" s="930">
        <v>155</v>
      </c>
    </row>
    <row r="827" spans="1:3" ht="15.75" thickBot="1">
      <c r="B827" s="933"/>
      <c r="C827" s="931"/>
    </row>
    <row r="828" spans="1:3">
      <c r="B828" s="932" t="s">
        <v>31</v>
      </c>
      <c r="C828" s="926"/>
    </row>
    <row r="829" spans="1:3" ht="15.75" thickBot="1">
      <c r="B829" s="933"/>
      <c r="C829" s="927"/>
    </row>
    <row r="830" spans="1:3">
      <c r="B830" s="28"/>
    </row>
    <row r="831" spans="1:3" ht="15.75" thickBot="1">
      <c r="B831" s="22" t="s">
        <v>32</v>
      </c>
    </row>
    <row r="832" spans="1:3">
      <c r="B832" s="926">
        <v>2011</v>
      </c>
      <c r="C832" s="926"/>
    </row>
    <row r="833" spans="2:3" ht="15.75" thickBot="1">
      <c r="B833" s="927"/>
      <c r="C833" s="927"/>
    </row>
    <row r="834" spans="2:3">
      <c r="B834" s="926">
        <v>2012</v>
      </c>
      <c r="C834" s="926"/>
    </row>
    <row r="835" spans="2:3" ht="15.75" thickBot="1">
      <c r="B835" s="927"/>
      <c r="C835" s="927"/>
    </row>
    <row r="836" spans="2:3">
      <c r="B836" s="926">
        <v>2013</v>
      </c>
      <c r="C836" s="926">
        <v>1</v>
      </c>
    </row>
    <row r="837" spans="2:3" ht="15.75" thickBot="1">
      <c r="B837" s="927"/>
      <c r="C837" s="927"/>
    </row>
    <row r="838" spans="2:3">
      <c r="B838" s="22"/>
    </row>
    <row r="839" spans="2:3" ht="15.75" thickBot="1">
      <c r="B839" s="22" t="s">
        <v>33</v>
      </c>
    </row>
    <row r="840" spans="2:3">
      <c r="B840" s="926">
        <v>2014</v>
      </c>
      <c r="C840" s="926">
        <v>1.5</v>
      </c>
    </row>
    <row r="841" spans="2:3" ht="15.75" thickBot="1">
      <c r="B841" s="927"/>
      <c r="C841" s="927"/>
    </row>
    <row r="842" spans="2:3">
      <c r="B842" s="926">
        <v>2015</v>
      </c>
      <c r="C842" s="926" t="s">
        <v>45</v>
      </c>
    </row>
    <row r="843" spans="2:3" ht="15.75" thickBot="1">
      <c r="B843" s="927"/>
      <c r="C843" s="927"/>
    </row>
    <row r="844" spans="2:3">
      <c r="B844" s="926">
        <v>2016</v>
      </c>
      <c r="C844" s="926" t="s">
        <v>45</v>
      </c>
    </row>
    <row r="845" spans="2:3" ht="15.75" thickBot="1">
      <c r="B845" s="927"/>
      <c r="C845" s="927"/>
    </row>
    <row r="846" spans="2:3">
      <c r="B846" s="28"/>
    </row>
    <row r="847" spans="2:3" ht="15.75" thickBot="1">
      <c r="B847" s="22" t="s">
        <v>34</v>
      </c>
    </row>
    <row r="848" spans="2:3">
      <c r="B848" s="29"/>
    </row>
    <row r="849" spans="2:3" ht="15.75" thickBot="1">
      <c r="B849" s="30" t="s">
        <v>35</v>
      </c>
    </row>
    <row r="850" spans="2:3" ht="15.75" thickBot="1">
      <c r="B850" s="22" t="s">
        <v>21</v>
      </c>
    </row>
    <row r="851" spans="2:3">
      <c r="B851" s="29"/>
    </row>
    <row r="852" spans="2:3" ht="15.75" thickBot="1">
      <c r="B852" s="24" t="s">
        <v>73</v>
      </c>
    </row>
    <row r="853" spans="2:3">
      <c r="B853" s="22"/>
    </row>
    <row r="854" spans="2:3">
      <c r="B854" s="22"/>
    </row>
    <row r="855" spans="2:3" ht="15.75" thickBot="1">
      <c r="B855" s="22" t="s">
        <v>23</v>
      </c>
    </row>
    <row r="856" spans="2:3">
      <c r="B856" s="35"/>
    </row>
    <row r="857" spans="2:3" ht="30.75" thickBot="1">
      <c r="B857" s="24" t="s">
        <v>74</v>
      </c>
    </row>
    <row r="858" spans="2:3">
      <c r="B858" s="25"/>
    </row>
    <row r="859" spans="2:3" ht="15.75" thickBot="1">
      <c r="B859" s="25" t="s">
        <v>25</v>
      </c>
    </row>
    <row r="860" spans="2:3">
      <c r="B860" s="926" t="s">
        <v>26</v>
      </c>
      <c r="C860" s="930" t="s">
        <v>75</v>
      </c>
    </row>
    <row r="861" spans="2:3" ht="15.75" thickBot="1">
      <c r="B861" s="927"/>
      <c r="C861" s="931"/>
    </row>
    <row r="862" spans="2:3">
      <c r="B862" s="926" t="s">
        <v>28</v>
      </c>
      <c r="C862" s="930" t="s">
        <v>76</v>
      </c>
    </row>
    <row r="863" spans="2:3" ht="15.75" thickBot="1">
      <c r="B863" s="927"/>
      <c r="C863" s="931"/>
    </row>
    <row r="864" spans="2:3">
      <c r="B864" s="932" t="s">
        <v>30</v>
      </c>
      <c r="C864" s="930">
        <v>513</v>
      </c>
    </row>
    <row r="865" spans="2:3" ht="15.75" thickBot="1">
      <c r="B865" s="933"/>
      <c r="C865" s="931"/>
    </row>
    <row r="866" spans="2:3">
      <c r="B866" s="932" t="s">
        <v>31</v>
      </c>
      <c r="C866" s="926"/>
    </row>
    <row r="867" spans="2:3" ht="15.75" thickBot="1">
      <c r="B867" s="933"/>
      <c r="C867" s="927"/>
    </row>
    <row r="868" spans="2:3">
      <c r="B868" s="28"/>
    </row>
    <row r="869" spans="2:3" ht="15.75" thickBot="1">
      <c r="B869" s="22" t="s">
        <v>32</v>
      </c>
    </row>
    <row r="870" spans="2:3">
      <c r="B870" s="926">
        <v>2011</v>
      </c>
      <c r="C870" s="926">
        <v>58.7</v>
      </c>
    </row>
    <row r="871" spans="2:3" ht="15.75" thickBot="1">
      <c r="B871" s="927"/>
      <c r="C871" s="927"/>
    </row>
    <row r="872" spans="2:3">
      <c r="B872" s="926">
        <v>2012</v>
      </c>
      <c r="C872" s="926">
        <v>58.58</v>
      </c>
    </row>
    <row r="873" spans="2:3" ht="15.75" thickBot="1">
      <c r="B873" s="927"/>
      <c r="C873" s="927"/>
    </row>
    <row r="874" spans="2:3">
      <c r="B874" s="926">
        <v>2013</v>
      </c>
      <c r="C874" s="926">
        <v>58.81</v>
      </c>
    </row>
    <row r="875" spans="2:3" ht="15.75" thickBot="1">
      <c r="B875" s="927"/>
      <c r="C875" s="927"/>
    </row>
    <row r="876" spans="2:3">
      <c r="B876" s="22"/>
    </row>
    <row r="877" spans="2:3" ht="15.75" thickBot="1">
      <c r="B877" s="22" t="s">
        <v>33</v>
      </c>
    </row>
    <row r="878" spans="2:3">
      <c r="B878" s="926">
        <v>2014</v>
      </c>
      <c r="C878" s="926">
        <v>57.69</v>
      </c>
    </row>
    <row r="879" spans="2:3" ht="15.75" thickBot="1">
      <c r="B879" s="927"/>
      <c r="C879" s="927"/>
    </row>
    <row r="880" spans="2:3">
      <c r="B880" s="926">
        <v>2015</v>
      </c>
      <c r="C880" s="926">
        <v>55.85</v>
      </c>
    </row>
    <row r="881" spans="2:3" ht="15.75" thickBot="1">
      <c r="B881" s="927"/>
      <c r="C881" s="927"/>
    </row>
    <row r="882" spans="2:3">
      <c r="B882" s="926">
        <v>2016</v>
      </c>
      <c r="C882" s="926">
        <v>54.04</v>
      </c>
    </row>
    <row r="883" spans="2:3" ht="15.75" thickBot="1">
      <c r="B883" s="927"/>
      <c r="C883" s="927"/>
    </row>
    <row r="884" spans="2:3">
      <c r="B884" s="28"/>
    </row>
    <row r="885" spans="2:3" ht="15.75" thickBot="1">
      <c r="B885" s="22" t="s">
        <v>34</v>
      </c>
    </row>
    <row r="886" spans="2:3">
      <c r="B886" s="29"/>
    </row>
    <row r="887" spans="2:3" ht="26.25" thickBot="1">
      <c r="B887" s="32" t="s">
        <v>77</v>
      </c>
    </row>
    <row r="888" spans="2:3">
      <c r="B888" s="22"/>
    </row>
    <row r="889" spans="2:3" ht="15.75" thickBot="1">
      <c r="B889" s="22" t="s">
        <v>21</v>
      </c>
    </row>
    <row r="890" spans="2:3">
      <c r="B890" s="29"/>
    </row>
    <row r="891" spans="2:3" ht="15.75" thickBot="1">
      <c r="B891" s="24" t="s">
        <v>73</v>
      </c>
    </row>
    <row r="892" spans="2:3">
      <c r="B892" s="22"/>
    </row>
    <row r="893" spans="2:3">
      <c r="B893" s="22"/>
    </row>
    <row r="894" spans="2:3" ht="15.75" thickBot="1">
      <c r="B894" s="22" t="s">
        <v>23</v>
      </c>
    </row>
    <row r="895" spans="2:3">
      <c r="B895" s="29"/>
    </row>
    <row r="896" spans="2:3" ht="30.75" thickBot="1">
      <c r="B896" s="24" t="s">
        <v>74</v>
      </c>
    </row>
    <row r="897" spans="2:3">
      <c r="B897" s="25"/>
    </row>
    <row r="898" spans="2:3" ht="15.75" thickBot="1">
      <c r="B898" s="25" t="s">
        <v>25</v>
      </c>
    </row>
    <row r="899" spans="2:3">
      <c r="B899" s="926" t="s">
        <v>26</v>
      </c>
      <c r="C899" s="930" t="s">
        <v>78</v>
      </c>
    </row>
    <row r="900" spans="2:3" ht="15.75" thickBot="1">
      <c r="B900" s="927"/>
      <c r="C900" s="931"/>
    </row>
    <row r="901" spans="2:3">
      <c r="B901" s="926" t="s">
        <v>28</v>
      </c>
      <c r="C901" s="930" t="s">
        <v>76</v>
      </c>
    </row>
    <row r="902" spans="2:3" ht="15.75" thickBot="1">
      <c r="B902" s="927"/>
      <c r="C902" s="931"/>
    </row>
    <row r="903" spans="2:3">
      <c r="B903" s="932" t="s">
        <v>30</v>
      </c>
      <c r="C903" s="930">
        <v>513</v>
      </c>
    </row>
    <row r="904" spans="2:3" ht="15.75" thickBot="1">
      <c r="B904" s="933"/>
      <c r="C904" s="931"/>
    </row>
    <row r="905" spans="2:3">
      <c r="B905" s="932" t="s">
        <v>31</v>
      </c>
      <c r="C905" s="926"/>
    </row>
    <row r="906" spans="2:3" ht="15.75" thickBot="1">
      <c r="B906" s="933"/>
      <c r="C906" s="927"/>
    </row>
    <row r="907" spans="2:3">
      <c r="B907" s="28"/>
    </row>
    <row r="908" spans="2:3" ht="15.75" thickBot="1">
      <c r="B908" s="22" t="s">
        <v>32</v>
      </c>
    </row>
    <row r="909" spans="2:3">
      <c r="B909" s="926">
        <v>2011</v>
      </c>
      <c r="C909" s="926">
        <v>0.97</v>
      </c>
    </row>
    <row r="910" spans="2:3" ht="15.75" thickBot="1">
      <c r="B910" s="927"/>
      <c r="C910" s="927"/>
    </row>
    <row r="911" spans="2:3">
      <c r="B911" s="926">
        <v>2012</v>
      </c>
      <c r="C911" s="926">
        <v>0</v>
      </c>
    </row>
    <row r="912" spans="2:3" ht="15.75" thickBot="1">
      <c r="B912" s="927"/>
      <c r="C912" s="927"/>
    </row>
    <row r="913" spans="2:3">
      <c r="B913" s="926">
        <v>2013</v>
      </c>
      <c r="C913" s="926">
        <v>0.8</v>
      </c>
    </row>
    <row r="914" spans="2:3" ht="15.75" thickBot="1">
      <c r="B914" s="927"/>
      <c r="C914" s="927"/>
    </row>
    <row r="915" spans="2:3">
      <c r="B915" s="22"/>
    </row>
    <row r="916" spans="2:3" ht="15.75" thickBot="1">
      <c r="B916" s="22" t="s">
        <v>33</v>
      </c>
    </row>
    <row r="917" spans="2:3">
      <c r="B917" s="926">
        <v>2014</v>
      </c>
      <c r="C917" s="926">
        <v>0.7</v>
      </c>
    </row>
    <row r="918" spans="2:3" ht="15.75" thickBot="1">
      <c r="B918" s="927"/>
      <c r="C918" s="927"/>
    </row>
    <row r="919" spans="2:3">
      <c r="B919" s="926">
        <v>2015</v>
      </c>
      <c r="C919" s="926" t="s">
        <v>45</v>
      </c>
    </row>
    <row r="920" spans="2:3" ht="15.75" thickBot="1">
      <c r="B920" s="927"/>
      <c r="C920" s="927"/>
    </row>
    <row r="921" spans="2:3">
      <c r="B921" s="926">
        <v>2016</v>
      </c>
      <c r="C921" s="926" t="s">
        <v>45</v>
      </c>
    </row>
    <row r="922" spans="2:3" ht="15.75" thickBot="1">
      <c r="B922" s="927"/>
      <c r="C922" s="927"/>
    </row>
    <row r="923" spans="2:3">
      <c r="B923" s="28"/>
    </row>
    <row r="924" spans="2:3" ht="15.75" thickBot="1">
      <c r="B924" s="22" t="s">
        <v>34</v>
      </c>
    </row>
    <row r="925" spans="2:3">
      <c r="B925" s="29"/>
    </row>
    <row r="926" spans="2:3" ht="15.75" thickBot="1">
      <c r="B926" s="32" t="s">
        <v>79</v>
      </c>
    </row>
    <row r="927" spans="2:3">
      <c r="B927" s="22"/>
    </row>
    <row r="928" spans="2:3" ht="15.75" thickBot="1">
      <c r="B928" s="22" t="s">
        <v>21</v>
      </c>
    </row>
    <row r="929" spans="2:3">
      <c r="B929" s="29"/>
    </row>
    <row r="930" spans="2:3" ht="15.75" thickBot="1">
      <c r="B930" s="24" t="s">
        <v>73</v>
      </c>
    </row>
    <row r="931" spans="2:3">
      <c r="B931" s="22"/>
    </row>
    <row r="932" spans="2:3">
      <c r="B932" s="22"/>
    </row>
    <row r="933" spans="2:3" ht="15.75" thickBot="1">
      <c r="B933" s="22" t="s">
        <v>23</v>
      </c>
    </row>
    <row r="934" spans="2:3">
      <c r="B934" s="29"/>
    </row>
    <row r="935" spans="2:3" ht="30.75" thickBot="1">
      <c r="B935" s="24" t="s">
        <v>74</v>
      </c>
    </row>
    <row r="936" spans="2:3">
      <c r="B936" s="25"/>
    </row>
    <row r="937" spans="2:3" ht="15.75" thickBot="1">
      <c r="B937" s="25" t="s">
        <v>25</v>
      </c>
    </row>
    <row r="938" spans="2:3">
      <c r="B938" s="926" t="s">
        <v>26</v>
      </c>
      <c r="C938" s="930" t="s">
        <v>80</v>
      </c>
    </row>
    <row r="939" spans="2:3" ht="15.75" thickBot="1">
      <c r="B939" s="927"/>
      <c r="C939" s="931"/>
    </row>
    <row r="940" spans="2:3">
      <c r="B940" s="926" t="s">
        <v>28</v>
      </c>
      <c r="C940" s="930" t="s">
        <v>76</v>
      </c>
    </row>
    <row r="941" spans="2:3" ht="15.75" thickBot="1">
      <c r="B941" s="927"/>
      <c r="C941" s="931"/>
    </row>
    <row r="942" spans="2:3">
      <c r="B942" s="932" t="s">
        <v>30</v>
      </c>
      <c r="C942" s="930">
        <v>513</v>
      </c>
    </row>
    <row r="943" spans="2:3" ht="15.75" thickBot="1">
      <c r="B943" s="933"/>
      <c r="C943" s="931"/>
    </row>
    <row r="944" spans="2:3">
      <c r="B944" s="932" t="s">
        <v>31</v>
      </c>
      <c r="C944" s="926"/>
    </row>
    <row r="945" spans="2:3" ht="15.75" thickBot="1">
      <c r="B945" s="933"/>
      <c r="C945" s="927"/>
    </row>
    <row r="946" spans="2:3">
      <c r="B946" s="28"/>
    </row>
    <row r="947" spans="2:3" ht="15.75" thickBot="1">
      <c r="B947" s="22" t="s">
        <v>32</v>
      </c>
    </row>
    <row r="948" spans="2:3">
      <c r="B948" s="926">
        <v>2011</v>
      </c>
      <c r="C948" s="926">
        <v>2.76</v>
      </c>
    </row>
    <row r="949" spans="2:3" ht="15.75" thickBot="1">
      <c r="B949" s="927"/>
      <c r="C949" s="927"/>
    </row>
    <row r="950" spans="2:3">
      <c r="B950" s="926">
        <v>2012</v>
      </c>
      <c r="C950" s="926">
        <v>3.31</v>
      </c>
    </row>
    <row r="951" spans="2:3" ht="15.75" thickBot="1">
      <c r="B951" s="927"/>
      <c r="C951" s="927"/>
    </row>
    <row r="952" spans="2:3">
      <c r="B952" s="926">
        <v>2013</v>
      </c>
      <c r="C952" s="926">
        <v>3.2</v>
      </c>
    </row>
    <row r="953" spans="2:3" ht="15.75" thickBot="1">
      <c r="B953" s="927"/>
      <c r="C953" s="927"/>
    </row>
    <row r="954" spans="2:3">
      <c r="B954" s="22"/>
    </row>
    <row r="955" spans="2:3" ht="15.75" thickBot="1">
      <c r="B955" s="22" t="s">
        <v>33</v>
      </c>
    </row>
    <row r="956" spans="2:3">
      <c r="B956" s="926">
        <v>2014</v>
      </c>
      <c r="C956" s="926">
        <v>3.1</v>
      </c>
    </row>
    <row r="957" spans="2:3" ht="15.75" thickBot="1">
      <c r="B957" s="927"/>
      <c r="C957" s="927"/>
    </row>
    <row r="958" spans="2:3">
      <c r="B958" s="926">
        <v>2015</v>
      </c>
      <c r="C958" s="926" t="s">
        <v>45</v>
      </c>
    </row>
    <row r="959" spans="2:3" ht="15.75" thickBot="1">
      <c r="B959" s="927"/>
      <c r="C959" s="927"/>
    </row>
    <row r="960" spans="2:3">
      <c r="B960" s="926">
        <v>2016</v>
      </c>
      <c r="C960" s="926" t="s">
        <v>45</v>
      </c>
    </row>
    <row r="961" spans="2:3" ht="15.75" thickBot="1">
      <c r="B961" s="927"/>
      <c r="C961" s="927"/>
    </row>
    <row r="962" spans="2:3">
      <c r="B962" s="28"/>
    </row>
    <row r="963" spans="2:3" ht="15.75" thickBot="1">
      <c r="B963" s="22" t="s">
        <v>34</v>
      </c>
    </row>
    <row r="964" spans="2:3">
      <c r="B964" s="29"/>
    </row>
    <row r="965" spans="2:3" ht="15.75" thickBot="1">
      <c r="B965" s="32" t="s">
        <v>81</v>
      </c>
    </row>
    <row r="966" spans="2:3">
      <c r="B966" s="22"/>
    </row>
    <row r="967" spans="2:3" ht="15.75" thickBot="1">
      <c r="B967" s="22" t="s">
        <v>21</v>
      </c>
    </row>
    <row r="968" spans="2:3">
      <c r="B968" s="29"/>
    </row>
    <row r="969" spans="2:3" ht="15.75" thickBot="1">
      <c r="B969" s="24" t="s">
        <v>73</v>
      </c>
    </row>
    <row r="970" spans="2:3">
      <c r="B970" s="22"/>
    </row>
    <row r="971" spans="2:3">
      <c r="B971" s="22"/>
    </row>
    <row r="972" spans="2:3" ht="15.75" thickBot="1">
      <c r="B972" s="22" t="s">
        <v>23</v>
      </c>
    </row>
    <row r="973" spans="2:3">
      <c r="B973" s="29"/>
    </row>
    <row r="974" spans="2:3" ht="30.75" thickBot="1">
      <c r="B974" s="24" t="s">
        <v>74</v>
      </c>
    </row>
    <row r="975" spans="2:3">
      <c r="B975" s="25"/>
    </row>
    <row r="976" spans="2:3" ht="15.75" thickBot="1">
      <c r="B976" s="25" t="s">
        <v>25</v>
      </c>
    </row>
    <row r="977" spans="2:3">
      <c r="B977" s="926" t="s">
        <v>26</v>
      </c>
      <c r="C977" s="930" t="s">
        <v>82</v>
      </c>
    </row>
    <row r="978" spans="2:3" ht="15.75" thickBot="1">
      <c r="B978" s="927"/>
      <c r="C978" s="931"/>
    </row>
    <row r="979" spans="2:3">
      <c r="B979" s="926" t="s">
        <v>28</v>
      </c>
      <c r="C979" s="930" t="s">
        <v>76</v>
      </c>
    </row>
    <row r="980" spans="2:3" ht="15.75" thickBot="1">
      <c r="B980" s="927"/>
      <c r="C980" s="931"/>
    </row>
    <row r="981" spans="2:3">
      <c r="B981" s="932" t="s">
        <v>30</v>
      </c>
      <c r="C981" s="930">
        <v>513</v>
      </c>
    </row>
    <row r="982" spans="2:3" ht="15.75" thickBot="1">
      <c r="B982" s="933"/>
      <c r="C982" s="931"/>
    </row>
    <row r="983" spans="2:3">
      <c r="B983" s="932" t="s">
        <v>31</v>
      </c>
      <c r="C983" s="926"/>
    </row>
    <row r="984" spans="2:3" ht="15.75" thickBot="1">
      <c r="B984" s="933"/>
      <c r="C984" s="927"/>
    </row>
    <row r="985" spans="2:3">
      <c r="B985" s="28"/>
    </row>
    <row r="986" spans="2:3" ht="15.75" thickBot="1">
      <c r="B986" s="22" t="s">
        <v>32</v>
      </c>
    </row>
    <row r="987" spans="2:3">
      <c r="B987" s="926">
        <v>2011</v>
      </c>
      <c r="C987" s="926">
        <v>5.52</v>
      </c>
    </row>
    <row r="988" spans="2:3" ht="15.75" thickBot="1">
      <c r="B988" s="927"/>
      <c r="C988" s="927"/>
    </row>
    <row r="989" spans="2:3">
      <c r="B989" s="926">
        <v>2012</v>
      </c>
      <c r="C989" s="926" t="s">
        <v>45</v>
      </c>
    </row>
    <row r="990" spans="2:3" ht="15.75" thickBot="1">
      <c r="B990" s="927"/>
      <c r="C990" s="927"/>
    </row>
    <row r="991" spans="2:3">
      <c r="B991" s="926">
        <v>2013</v>
      </c>
      <c r="C991" s="926">
        <v>4.9000000000000004</v>
      </c>
    </row>
    <row r="992" spans="2:3" ht="15.75" thickBot="1">
      <c r="B992" s="927"/>
      <c r="C992" s="927"/>
    </row>
    <row r="993" spans="2:3">
      <c r="B993" s="22"/>
    </row>
    <row r="994" spans="2:3" ht="15.75" thickBot="1">
      <c r="B994" s="22" t="s">
        <v>33</v>
      </c>
    </row>
    <row r="995" spans="2:3">
      <c r="B995" s="926">
        <v>2014</v>
      </c>
      <c r="C995" s="926">
        <v>4.5</v>
      </c>
    </row>
    <row r="996" spans="2:3" ht="15.75" thickBot="1">
      <c r="B996" s="927"/>
      <c r="C996" s="927"/>
    </row>
    <row r="997" spans="2:3">
      <c r="B997" s="926">
        <v>2015</v>
      </c>
      <c r="C997" s="926" t="s">
        <v>45</v>
      </c>
    </row>
    <row r="998" spans="2:3" ht="15.75" thickBot="1">
      <c r="B998" s="927"/>
      <c r="C998" s="927"/>
    </row>
    <row r="999" spans="2:3">
      <c r="B999" s="926">
        <v>2016</v>
      </c>
      <c r="C999" s="926" t="s">
        <v>45</v>
      </c>
    </row>
    <row r="1000" spans="2:3" ht="15.75" thickBot="1">
      <c r="B1000" s="927"/>
      <c r="C1000" s="927"/>
    </row>
    <row r="1001" spans="2:3">
      <c r="B1001" s="28"/>
    </row>
    <row r="1002" spans="2:3" ht="15.75" thickBot="1">
      <c r="B1002" s="22" t="s">
        <v>34</v>
      </c>
    </row>
    <row r="1003" spans="2:3">
      <c r="B1003" s="29"/>
    </row>
    <row r="1004" spans="2:3" ht="15.75" thickBot="1">
      <c r="B1004" s="32" t="s">
        <v>83</v>
      </c>
    </row>
    <row r="1005" spans="2:3">
      <c r="B1005" s="22"/>
    </row>
    <row r="1006" spans="2:3" ht="15.75" thickBot="1">
      <c r="B1006" s="22" t="s">
        <v>21</v>
      </c>
    </row>
    <row r="1007" spans="2:3">
      <c r="B1007" s="29"/>
    </row>
    <row r="1008" spans="2:3" ht="15.75" thickBot="1">
      <c r="B1008" s="24" t="s">
        <v>73</v>
      </c>
    </row>
    <row r="1009" spans="2:3">
      <c r="B1009" s="22"/>
    </row>
    <row r="1010" spans="2:3">
      <c r="B1010" s="22"/>
    </row>
    <row r="1011" spans="2:3" ht="15.75" thickBot="1">
      <c r="B1011" s="22" t="s">
        <v>23</v>
      </c>
    </row>
    <row r="1012" spans="2:3">
      <c r="B1012" s="29"/>
    </row>
    <row r="1013" spans="2:3" ht="30.75" thickBot="1">
      <c r="B1013" s="24" t="s">
        <v>74</v>
      </c>
    </row>
    <row r="1014" spans="2:3">
      <c r="B1014" s="25"/>
    </row>
    <row r="1015" spans="2:3" ht="15.75" thickBot="1">
      <c r="B1015" s="25" t="s">
        <v>25</v>
      </c>
    </row>
    <row r="1016" spans="2:3">
      <c r="B1016" s="926" t="s">
        <v>26</v>
      </c>
      <c r="C1016" s="930" t="s">
        <v>84</v>
      </c>
    </row>
    <row r="1017" spans="2:3" ht="15.75" thickBot="1">
      <c r="B1017" s="927"/>
      <c r="C1017" s="931"/>
    </row>
    <row r="1018" spans="2:3">
      <c r="B1018" s="926" t="s">
        <v>28</v>
      </c>
      <c r="C1018" s="930" t="s">
        <v>29</v>
      </c>
    </row>
    <row r="1019" spans="2:3" ht="15.75" thickBot="1">
      <c r="B1019" s="927"/>
      <c r="C1019" s="931"/>
    </row>
    <row r="1020" spans="2:3">
      <c r="B1020" s="932" t="s">
        <v>30</v>
      </c>
      <c r="C1020" s="930">
        <v>155</v>
      </c>
    </row>
    <row r="1021" spans="2:3" ht="15.75" thickBot="1">
      <c r="B1021" s="933"/>
      <c r="C1021" s="931"/>
    </row>
    <row r="1022" spans="2:3">
      <c r="B1022" s="932" t="s">
        <v>31</v>
      </c>
      <c r="C1022" s="926"/>
    </row>
    <row r="1023" spans="2:3" ht="15.75" thickBot="1">
      <c r="B1023" s="933"/>
      <c r="C1023" s="927"/>
    </row>
    <row r="1024" spans="2:3">
      <c r="B1024" s="28"/>
    </row>
    <row r="1025" spans="2:3" ht="15.75" thickBot="1">
      <c r="B1025" s="22" t="s">
        <v>32</v>
      </c>
    </row>
    <row r="1026" spans="2:3">
      <c r="B1026" s="926">
        <v>2011</v>
      </c>
      <c r="C1026" s="926">
        <v>9.6</v>
      </c>
    </row>
    <row r="1027" spans="2:3" ht="15.75" thickBot="1">
      <c r="B1027" s="927"/>
      <c r="C1027" s="927"/>
    </row>
    <row r="1028" spans="2:3">
      <c r="B1028" s="926">
        <v>2012</v>
      </c>
      <c r="C1028" s="926" t="s">
        <v>45</v>
      </c>
    </row>
    <row r="1029" spans="2:3" ht="15.75" thickBot="1">
      <c r="B1029" s="927"/>
      <c r="C1029" s="927"/>
    </row>
    <row r="1030" spans="2:3">
      <c r="B1030" s="926">
        <v>2013</v>
      </c>
      <c r="C1030" s="926">
        <v>11</v>
      </c>
    </row>
    <row r="1031" spans="2:3" ht="15.75" thickBot="1">
      <c r="B1031" s="927"/>
      <c r="C1031" s="927"/>
    </row>
    <row r="1032" spans="2:3">
      <c r="B1032" s="22"/>
    </row>
    <row r="1033" spans="2:3" ht="15.75" thickBot="1">
      <c r="B1033" s="22" t="s">
        <v>33</v>
      </c>
    </row>
    <row r="1034" spans="2:3">
      <c r="B1034" s="926">
        <v>2014</v>
      </c>
      <c r="C1034" s="926">
        <v>11.7</v>
      </c>
    </row>
    <row r="1035" spans="2:3" ht="15.75" thickBot="1">
      <c r="B1035" s="927"/>
      <c r="C1035" s="927"/>
    </row>
    <row r="1036" spans="2:3">
      <c r="B1036" s="926">
        <v>2015</v>
      </c>
      <c r="C1036" s="926" t="s">
        <v>45</v>
      </c>
    </row>
    <row r="1037" spans="2:3" ht="15.75" thickBot="1">
      <c r="B1037" s="927"/>
      <c r="C1037" s="927"/>
    </row>
    <row r="1038" spans="2:3">
      <c r="B1038" s="926">
        <v>2016</v>
      </c>
      <c r="C1038" s="926" t="s">
        <v>45</v>
      </c>
    </row>
    <row r="1039" spans="2:3" ht="15.75" thickBot="1">
      <c r="B1039" s="927"/>
      <c r="C1039" s="927"/>
    </row>
    <row r="1040" spans="2:3">
      <c r="B1040" s="28"/>
    </row>
    <row r="1041" spans="2:3" ht="15.75" thickBot="1">
      <c r="B1041" s="22" t="s">
        <v>34</v>
      </c>
    </row>
    <row r="1042" spans="2:3">
      <c r="B1042" s="29"/>
    </row>
    <row r="1043" spans="2:3" ht="15.75" thickBot="1">
      <c r="B1043" s="30" t="s">
        <v>35</v>
      </c>
    </row>
    <row r="1044" spans="2:3" ht="15.75" thickBot="1">
      <c r="B1044" s="22" t="s">
        <v>21</v>
      </c>
    </row>
    <row r="1045" spans="2:3">
      <c r="B1045" s="35"/>
    </row>
    <row r="1046" spans="2:3" ht="15.75" thickBot="1">
      <c r="B1046" s="24" t="s">
        <v>85</v>
      </c>
    </row>
    <row r="1047" spans="2:3">
      <c r="B1047" s="22"/>
    </row>
    <row r="1048" spans="2:3">
      <c r="B1048" s="22"/>
    </row>
    <row r="1049" spans="2:3" ht="15.75" thickBot="1">
      <c r="B1049" s="22" t="s">
        <v>23</v>
      </c>
    </row>
    <row r="1050" spans="2:3">
      <c r="B1050" s="29"/>
    </row>
    <row r="1051" spans="2:3" ht="30.75" thickBot="1">
      <c r="B1051" s="24" t="s">
        <v>86</v>
      </c>
    </row>
    <row r="1052" spans="2:3">
      <c r="B1052" s="25"/>
    </row>
    <row r="1053" spans="2:3" ht="15.75" thickBot="1">
      <c r="B1053" s="25" t="s">
        <v>25</v>
      </c>
    </row>
    <row r="1054" spans="2:3">
      <c r="B1054" s="926" t="s">
        <v>26</v>
      </c>
      <c r="C1054" s="930" t="s">
        <v>87</v>
      </c>
    </row>
    <row r="1055" spans="2:3" ht="15.75" thickBot="1">
      <c r="B1055" s="927"/>
      <c r="C1055" s="931"/>
    </row>
    <row r="1056" spans="2:3">
      <c r="B1056" s="926" t="s">
        <v>28</v>
      </c>
      <c r="C1056" s="930" t="s">
        <v>76</v>
      </c>
    </row>
    <row r="1057" spans="2:3" ht="15.75" thickBot="1">
      <c r="B1057" s="927"/>
      <c r="C1057" s="931"/>
    </row>
    <row r="1058" spans="2:3">
      <c r="B1058" s="932" t="s">
        <v>30</v>
      </c>
      <c r="C1058" s="930">
        <v>513</v>
      </c>
    </row>
    <row r="1059" spans="2:3" ht="15.75" thickBot="1">
      <c r="B1059" s="933"/>
      <c r="C1059" s="931"/>
    </row>
    <row r="1060" spans="2:3">
      <c r="B1060" s="932" t="s">
        <v>31</v>
      </c>
      <c r="C1060" s="926"/>
    </row>
    <row r="1061" spans="2:3" ht="15.75" thickBot="1">
      <c r="B1061" s="933"/>
      <c r="C1061" s="927"/>
    </row>
    <row r="1062" spans="2:3">
      <c r="B1062" s="28"/>
    </row>
    <row r="1063" spans="2:3" ht="15.75" thickBot="1">
      <c r="B1063" s="22" t="s">
        <v>32</v>
      </c>
    </row>
    <row r="1064" spans="2:3">
      <c r="B1064" s="926">
        <v>2011</v>
      </c>
      <c r="C1064" s="926">
        <v>0.83</v>
      </c>
    </row>
    <row r="1065" spans="2:3" ht="15.75" thickBot="1">
      <c r="B1065" s="927"/>
      <c r="C1065" s="927"/>
    </row>
    <row r="1066" spans="2:3">
      <c r="B1066" s="926">
        <v>2012</v>
      </c>
      <c r="C1066" s="926">
        <v>1.1000000000000001</v>
      </c>
    </row>
    <row r="1067" spans="2:3" ht="15.75" thickBot="1">
      <c r="B1067" s="927"/>
      <c r="C1067" s="927"/>
    </row>
    <row r="1068" spans="2:3">
      <c r="B1068" s="926">
        <v>2013</v>
      </c>
      <c r="C1068" s="926">
        <v>1.4</v>
      </c>
    </row>
    <row r="1069" spans="2:3" ht="15.75" thickBot="1">
      <c r="B1069" s="927"/>
      <c r="C1069" s="927"/>
    </row>
    <row r="1070" spans="2:3">
      <c r="B1070" s="22"/>
    </row>
    <row r="1071" spans="2:3" ht="15.75" thickBot="1">
      <c r="B1071" s="22" t="s">
        <v>33</v>
      </c>
    </row>
    <row r="1072" spans="2:3">
      <c r="B1072" s="926">
        <v>2014</v>
      </c>
      <c r="C1072" s="926">
        <v>1.3</v>
      </c>
    </row>
    <row r="1073" spans="2:3" ht="15.75" thickBot="1">
      <c r="B1073" s="927"/>
      <c r="C1073" s="927"/>
    </row>
    <row r="1074" spans="2:3">
      <c r="B1074" s="926">
        <v>2015</v>
      </c>
      <c r="C1074" s="926">
        <v>1.2</v>
      </c>
    </row>
    <row r="1075" spans="2:3" ht="15.75" thickBot="1">
      <c r="B1075" s="927"/>
      <c r="C1075" s="927"/>
    </row>
    <row r="1076" spans="2:3">
      <c r="B1076" s="926">
        <v>2016</v>
      </c>
      <c r="C1076" s="926">
        <v>1</v>
      </c>
    </row>
    <row r="1077" spans="2:3" ht="15.75" thickBot="1">
      <c r="B1077" s="927"/>
      <c r="C1077" s="927"/>
    </row>
    <row r="1078" spans="2:3">
      <c r="B1078" s="28"/>
    </row>
    <row r="1079" spans="2:3" ht="15.75" thickBot="1">
      <c r="B1079" s="22" t="s">
        <v>34</v>
      </c>
    </row>
    <row r="1080" spans="2:3">
      <c r="B1080" s="29"/>
    </row>
    <row r="1081" spans="2:3" ht="15.75" thickBot="1">
      <c r="B1081" s="32" t="s">
        <v>88</v>
      </c>
    </row>
    <row r="1082" spans="2:3">
      <c r="B1082" s="22"/>
    </row>
    <row r="1083" spans="2:3" ht="15.75" thickBot="1">
      <c r="B1083" s="22" t="s">
        <v>21</v>
      </c>
    </row>
    <row r="1084" spans="2:3">
      <c r="B1084" s="29"/>
    </row>
    <row r="1085" spans="2:3" ht="15.75" thickBot="1">
      <c r="B1085" s="24" t="s">
        <v>85</v>
      </c>
    </row>
    <row r="1086" spans="2:3">
      <c r="B1086" s="22"/>
    </row>
    <row r="1087" spans="2:3">
      <c r="B1087" s="22"/>
    </row>
    <row r="1088" spans="2:3" ht="15.75" thickBot="1">
      <c r="B1088" s="22" t="s">
        <v>23</v>
      </c>
    </row>
    <row r="1089" spans="2:3">
      <c r="B1089" s="29"/>
    </row>
    <row r="1090" spans="2:3" ht="30.75" thickBot="1">
      <c r="B1090" s="24" t="s">
        <v>86</v>
      </c>
    </row>
    <row r="1091" spans="2:3">
      <c r="B1091" s="25"/>
    </row>
    <row r="1092" spans="2:3" ht="15.75" thickBot="1">
      <c r="B1092" s="25" t="s">
        <v>25</v>
      </c>
    </row>
    <row r="1093" spans="2:3">
      <c r="B1093" s="926" t="s">
        <v>26</v>
      </c>
      <c r="C1093" s="930" t="s">
        <v>89</v>
      </c>
    </row>
    <row r="1094" spans="2:3" ht="15.75" thickBot="1">
      <c r="B1094" s="927"/>
      <c r="C1094" s="931"/>
    </row>
    <row r="1095" spans="2:3">
      <c r="B1095" s="926" t="s">
        <v>28</v>
      </c>
      <c r="C1095" s="930" t="s">
        <v>54</v>
      </c>
    </row>
    <row r="1096" spans="2:3" ht="15.75" thickBot="1">
      <c r="B1096" s="927"/>
      <c r="C1096" s="931"/>
    </row>
    <row r="1097" spans="2:3">
      <c r="B1097" s="932" t="s">
        <v>30</v>
      </c>
      <c r="C1097" s="930">
        <v>190</v>
      </c>
    </row>
    <row r="1098" spans="2:3" ht="15.75" thickBot="1">
      <c r="B1098" s="933"/>
      <c r="C1098" s="931"/>
    </row>
    <row r="1099" spans="2:3">
      <c r="B1099" s="932" t="s">
        <v>31</v>
      </c>
      <c r="C1099" s="926"/>
    </row>
    <row r="1100" spans="2:3" ht="15.75" thickBot="1">
      <c r="B1100" s="933"/>
      <c r="C1100" s="927"/>
    </row>
    <row r="1101" spans="2:3">
      <c r="B1101" s="28"/>
    </row>
    <row r="1102" spans="2:3" ht="15.75" thickBot="1">
      <c r="B1102" s="22" t="s">
        <v>32</v>
      </c>
    </row>
    <row r="1103" spans="2:3">
      <c r="B1103" s="926">
        <v>2011</v>
      </c>
      <c r="C1103" s="926">
        <v>7.0000000000000007E-2</v>
      </c>
    </row>
    <row r="1104" spans="2:3" ht="15.75" thickBot="1">
      <c r="B1104" s="927"/>
      <c r="C1104" s="927"/>
    </row>
    <row r="1105" spans="2:3">
      <c r="B1105" s="926">
        <v>2012</v>
      </c>
      <c r="C1105" s="926">
        <v>0.03</v>
      </c>
    </row>
    <row r="1106" spans="2:3" ht="15.75" thickBot="1">
      <c r="B1106" s="927"/>
      <c r="C1106" s="927"/>
    </row>
    <row r="1107" spans="2:3">
      <c r="B1107" s="926">
        <v>2013</v>
      </c>
      <c r="C1107" s="926">
        <v>0.02</v>
      </c>
    </row>
    <row r="1108" spans="2:3" ht="15.75" thickBot="1">
      <c r="B1108" s="927"/>
      <c r="C1108" s="927"/>
    </row>
    <row r="1109" spans="2:3">
      <c r="B1109" s="22"/>
    </row>
    <row r="1110" spans="2:3" ht="15.75" thickBot="1">
      <c r="B1110" s="22" t="s">
        <v>33</v>
      </c>
    </row>
    <row r="1111" spans="2:3">
      <c r="B1111" s="926">
        <v>2014</v>
      </c>
      <c r="C1111" s="926">
        <v>0.01</v>
      </c>
    </row>
    <row r="1112" spans="2:3" ht="15.75" thickBot="1">
      <c r="B1112" s="927"/>
      <c r="C1112" s="927"/>
    </row>
    <row r="1113" spans="2:3">
      <c r="B1113" s="926">
        <v>2015</v>
      </c>
      <c r="C1113" s="926">
        <v>0.01</v>
      </c>
    </row>
    <row r="1114" spans="2:3" ht="15.75" thickBot="1">
      <c r="B1114" s="927"/>
      <c r="C1114" s="927"/>
    </row>
    <row r="1115" spans="2:3">
      <c r="B1115" s="926">
        <v>2016</v>
      </c>
      <c r="C1115" s="926">
        <v>0.01</v>
      </c>
    </row>
    <row r="1116" spans="2:3" ht="15.75" thickBot="1">
      <c r="B1116" s="927"/>
      <c r="C1116" s="927"/>
    </row>
    <row r="1117" spans="2:3">
      <c r="B1117" s="28"/>
    </row>
    <row r="1118" spans="2:3" ht="15.75" thickBot="1">
      <c r="B1118" s="22" t="s">
        <v>34</v>
      </c>
    </row>
    <row r="1119" spans="2:3">
      <c r="B1119" s="29"/>
    </row>
    <row r="1120" spans="2:3" ht="15.75" thickBot="1">
      <c r="B1120" s="32" t="s">
        <v>90</v>
      </c>
    </row>
    <row r="1121" spans="2:3">
      <c r="B1121" s="22"/>
    </row>
    <row r="1122" spans="2:3" ht="15.75" thickBot="1">
      <c r="B1122" s="22" t="s">
        <v>21</v>
      </c>
    </row>
    <row r="1123" spans="2:3">
      <c r="B1123" s="29"/>
    </row>
    <row r="1124" spans="2:3" ht="15.75" thickBot="1">
      <c r="B1124" s="24" t="s">
        <v>85</v>
      </c>
    </row>
    <row r="1125" spans="2:3">
      <c r="B1125" s="22"/>
    </row>
    <row r="1126" spans="2:3">
      <c r="B1126" s="22"/>
    </row>
    <row r="1127" spans="2:3" ht="15.75" thickBot="1">
      <c r="B1127" s="22" t="s">
        <v>23</v>
      </c>
    </row>
    <row r="1128" spans="2:3">
      <c r="B1128" s="29"/>
    </row>
    <row r="1129" spans="2:3" ht="30.75" thickBot="1">
      <c r="B1129" s="24" t="s">
        <v>86</v>
      </c>
    </row>
    <row r="1130" spans="2:3">
      <c r="B1130" s="25"/>
    </row>
    <row r="1131" spans="2:3" ht="15.75" thickBot="1">
      <c r="B1131" s="25" t="s">
        <v>25</v>
      </c>
    </row>
    <row r="1132" spans="2:3">
      <c r="B1132" s="926" t="s">
        <v>26</v>
      </c>
      <c r="C1132" s="930" t="s">
        <v>91</v>
      </c>
    </row>
    <row r="1133" spans="2:3" ht="15.75" thickBot="1">
      <c r="B1133" s="927"/>
      <c r="C1133" s="931"/>
    </row>
    <row r="1134" spans="2:3">
      <c r="B1134" s="926" t="s">
        <v>28</v>
      </c>
      <c r="C1134" s="930" t="s">
        <v>29</v>
      </c>
    </row>
    <row r="1135" spans="2:3" ht="15.75" thickBot="1">
      <c r="B1135" s="927"/>
      <c r="C1135" s="931"/>
    </row>
    <row r="1136" spans="2:3">
      <c r="B1136" s="932" t="s">
        <v>30</v>
      </c>
      <c r="C1136" s="930">
        <v>155</v>
      </c>
    </row>
    <row r="1137" spans="2:3" ht="15.75" thickBot="1">
      <c r="B1137" s="933"/>
      <c r="C1137" s="931"/>
    </row>
    <row r="1138" spans="2:3">
      <c r="B1138" s="932" t="s">
        <v>31</v>
      </c>
      <c r="C1138" s="926"/>
    </row>
    <row r="1139" spans="2:3" ht="15.75" thickBot="1">
      <c r="B1139" s="933"/>
      <c r="C1139" s="927"/>
    </row>
    <row r="1140" spans="2:3">
      <c r="B1140" s="28"/>
    </row>
    <row r="1141" spans="2:3" ht="15.75" thickBot="1">
      <c r="B1141" s="22" t="s">
        <v>32</v>
      </c>
    </row>
    <row r="1142" spans="2:3">
      <c r="B1142" s="926">
        <v>2011</v>
      </c>
      <c r="C1142" s="926">
        <v>8.9</v>
      </c>
    </row>
    <row r="1143" spans="2:3" ht="15.75" thickBot="1">
      <c r="B1143" s="927"/>
      <c r="C1143" s="927"/>
    </row>
    <row r="1144" spans="2:3">
      <c r="B1144" s="926">
        <v>2012</v>
      </c>
      <c r="C1144" s="926">
        <v>7.7</v>
      </c>
    </row>
    <row r="1145" spans="2:3" ht="15.75" thickBot="1">
      <c r="B1145" s="927"/>
      <c r="C1145" s="927"/>
    </row>
    <row r="1146" spans="2:3">
      <c r="B1146" s="926">
        <v>2013</v>
      </c>
      <c r="C1146" s="926">
        <v>8</v>
      </c>
    </row>
    <row r="1147" spans="2:3" ht="15.75" thickBot="1">
      <c r="B1147" s="927"/>
      <c r="C1147" s="927"/>
    </row>
    <row r="1148" spans="2:3">
      <c r="B1148" s="22"/>
    </row>
    <row r="1149" spans="2:3" ht="15.75" thickBot="1">
      <c r="B1149" s="22" t="s">
        <v>33</v>
      </c>
    </row>
    <row r="1150" spans="2:3">
      <c r="B1150" s="926">
        <v>2014</v>
      </c>
      <c r="C1150" s="926">
        <v>10</v>
      </c>
    </row>
    <row r="1151" spans="2:3" ht="15.75" thickBot="1">
      <c r="B1151" s="927"/>
      <c r="C1151" s="927"/>
    </row>
    <row r="1152" spans="2:3">
      <c r="B1152" s="926">
        <v>2015</v>
      </c>
      <c r="C1152" s="926" t="s">
        <v>45</v>
      </c>
    </row>
    <row r="1153" spans="2:3" ht="15.75" thickBot="1">
      <c r="B1153" s="927"/>
      <c r="C1153" s="927"/>
    </row>
    <row r="1154" spans="2:3">
      <c r="B1154" s="926">
        <v>2016</v>
      </c>
      <c r="C1154" s="926" t="s">
        <v>45</v>
      </c>
    </row>
    <row r="1155" spans="2:3" ht="15.75" thickBot="1">
      <c r="B1155" s="927"/>
      <c r="C1155" s="927"/>
    </row>
    <row r="1156" spans="2:3">
      <c r="B1156" s="28"/>
    </row>
    <row r="1157" spans="2:3" ht="15.75" thickBot="1">
      <c r="B1157" s="22" t="s">
        <v>34</v>
      </c>
    </row>
    <row r="1158" spans="2:3">
      <c r="B1158" s="29"/>
    </row>
    <row r="1159" spans="2:3" ht="15.75" thickBot="1">
      <c r="B1159" s="32" t="s">
        <v>92</v>
      </c>
    </row>
    <row r="1160" spans="2:3">
      <c r="B1160" s="22"/>
    </row>
    <row r="1161" spans="2:3" ht="15.75" thickBot="1">
      <c r="B1161" s="22" t="s">
        <v>21</v>
      </c>
    </row>
    <row r="1162" spans="2:3">
      <c r="B1162" s="29"/>
    </row>
    <row r="1163" spans="2:3" ht="15.75" thickBot="1">
      <c r="B1163" s="24" t="s">
        <v>93</v>
      </c>
    </row>
    <row r="1164" spans="2:3">
      <c r="B1164" s="22"/>
    </row>
    <row r="1165" spans="2:3">
      <c r="B1165" s="22"/>
    </row>
    <row r="1166" spans="2:3" ht="15.75" thickBot="1">
      <c r="B1166" s="22" t="s">
        <v>23</v>
      </c>
    </row>
    <row r="1167" spans="2:3">
      <c r="B1167" s="29"/>
    </row>
    <row r="1168" spans="2:3" ht="30.75" thickBot="1">
      <c r="B1168" s="24" t="s">
        <v>94</v>
      </c>
    </row>
    <row r="1169" spans="2:3">
      <c r="B1169" s="25"/>
    </row>
    <row r="1170" spans="2:3" ht="15.75" thickBot="1">
      <c r="B1170" s="25" t="s">
        <v>25</v>
      </c>
    </row>
    <row r="1171" spans="2:3">
      <c r="B1171" s="926" t="s">
        <v>26</v>
      </c>
      <c r="C1171" s="930" t="s">
        <v>95</v>
      </c>
    </row>
    <row r="1172" spans="2:3" ht="15.75" thickBot="1">
      <c r="B1172" s="927"/>
      <c r="C1172" s="931"/>
    </row>
    <row r="1173" spans="2:3">
      <c r="B1173" s="926" t="s">
        <v>28</v>
      </c>
      <c r="C1173" s="930" t="s">
        <v>96</v>
      </c>
    </row>
    <row r="1174" spans="2:3" ht="15.75" thickBot="1">
      <c r="B1174" s="927"/>
      <c r="C1174" s="931"/>
    </row>
    <row r="1175" spans="2:3">
      <c r="B1175" s="932" t="s">
        <v>30</v>
      </c>
      <c r="C1175" s="930">
        <v>394</v>
      </c>
    </row>
    <row r="1176" spans="2:3" ht="15.75" thickBot="1">
      <c r="B1176" s="933"/>
      <c r="C1176" s="931"/>
    </row>
    <row r="1177" spans="2:3">
      <c r="B1177" s="932" t="s">
        <v>31</v>
      </c>
      <c r="C1177" s="926"/>
    </row>
    <row r="1178" spans="2:3" ht="15.75" thickBot="1">
      <c r="B1178" s="933"/>
      <c r="C1178" s="927"/>
    </row>
    <row r="1179" spans="2:3">
      <c r="B1179" s="28"/>
    </row>
    <row r="1180" spans="2:3" ht="15.75" thickBot="1">
      <c r="B1180" s="22" t="s">
        <v>32</v>
      </c>
    </row>
    <row r="1181" spans="2:3">
      <c r="B1181" s="926">
        <v>2011</v>
      </c>
      <c r="C1181" s="926">
        <v>40</v>
      </c>
    </row>
    <row r="1182" spans="2:3" ht="15.75" thickBot="1">
      <c r="B1182" s="927"/>
      <c r="C1182" s="927"/>
    </row>
    <row r="1183" spans="2:3">
      <c r="B1183" s="926">
        <v>2012</v>
      </c>
      <c r="C1183" s="926" t="s">
        <v>45</v>
      </c>
    </row>
    <row r="1184" spans="2:3" ht="15.75" thickBot="1">
      <c r="B1184" s="927"/>
      <c r="C1184" s="927"/>
    </row>
    <row r="1185" spans="2:3">
      <c r="B1185" s="926">
        <v>2013</v>
      </c>
      <c r="C1185" s="926">
        <v>40</v>
      </c>
    </row>
    <row r="1186" spans="2:3" ht="15.75" thickBot="1">
      <c r="B1186" s="927"/>
      <c r="C1186" s="927"/>
    </row>
    <row r="1187" spans="2:3">
      <c r="B1187" s="22"/>
    </row>
    <row r="1188" spans="2:3" ht="15.75" thickBot="1">
      <c r="B1188" s="22" t="s">
        <v>33</v>
      </c>
    </row>
    <row r="1189" spans="2:3">
      <c r="B1189" s="926">
        <v>2014</v>
      </c>
      <c r="C1189" s="926">
        <v>50</v>
      </c>
    </row>
    <row r="1190" spans="2:3" ht="15.75" thickBot="1">
      <c r="B1190" s="927"/>
      <c r="C1190" s="927"/>
    </row>
    <row r="1191" spans="2:3">
      <c r="B1191" s="926">
        <v>2015</v>
      </c>
      <c r="C1191" s="926">
        <v>70</v>
      </c>
    </row>
    <row r="1192" spans="2:3" ht="15.75" thickBot="1">
      <c r="B1192" s="927"/>
      <c r="C1192" s="927"/>
    </row>
    <row r="1193" spans="2:3">
      <c r="B1193" s="926">
        <v>2016</v>
      </c>
      <c r="C1193" s="926">
        <v>80</v>
      </c>
    </row>
    <row r="1194" spans="2:3" ht="15.75" thickBot="1">
      <c r="B1194" s="927"/>
      <c r="C1194" s="927"/>
    </row>
    <row r="1195" spans="2:3">
      <c r="B1195" s="28"/>
    </row>
    <row r="1196" spans="2:3" ht="15.75" thickBot="1">
      <c r="B1196" s="22" t="s">
        <v>34</v>
      </c>
    </row>
    <row r="1197" spans="2:3">
      <c r="B1197" s="29"/>
    </row>
    <row r="1198" spans="2:3" ht="15.75" thickBot="1">
      <c r="B1198" s="32" t="s">
        <v>97</v>
      </c>
    </row>
    <row r="1199" spans="2:3" ht="15.75" thickBot="1">
      <c r="B1199" s="22" t="s">
        <v>21</v>
      </c>
    </row>
    <row r="1200" spans="2:3">
      <c r="B1200" s="29"/>
    </row>
    <row r="1201" spans="2:3" ht="15.75" thickBot="1">
      <c r="B1201" s="24" t="s">
        <v>93</v>
      </c>
    </row>
    <row r="1202" spans="2:3">
      <c r="B1202" s="22"/>
    </row>
    <row r="1203" spans="2:3">
      <c r="B1203" s="22"/>
    </row>
    <row r="1204" spans="2:3" ht="15.75" thickBot="1">
      <c r="B1204" s="22" t="s">
        <v>23</v>
      </c>
    </row>
    <row r="1205" spans="2:3">
      <c r="B1205" s="29"/>
    </row>
    <row r="1206" spans="2:3" ht="30.75" thickBot="1">
      <c r="B1206" s="24" t="s">
        <v>94</v>
      </c>
    </row>
    <row r="1207" spans="2:3">
      <c r="B1207" s="25"/>
    </row>
    <row r="1208" spans="2:3" ht="15.75" thickBot="1">
      <c r="B1208" s="25" t="s">
        <v>25</v>
      </c>
    </row>
    <row r="1209" spans="2:3">
      <c r="B1209" s="926" t="s">
        <v>26</v>
      </c>
      <c r="C1209" s="930" t="s">
        <v>98</v>
      </c>
    </row>
    <row r="1210" spans="2:3" ht="15.75" thickBot="1">
      <c r="B1210" s="927"/>
      <c r="C1210" s="931"/>
    </row>
    <row r="1211" spans="2:3">
      <c r="B1211" s="926" t="s">
        <v>28</v>
      </c>
      <c r="C1211" s="930" t="s">
        <v>99</v>
      </c>
    </row>
    <row r="1212" spans="2:3" ht="15.75" thickBot="1">
      <c r="B1212" s="927"/>
      <c r="C1212" s="931"/>
    </row>
    <row r="1213" spans="2:3">
      <c r="B1213" s="932" t="s">
        <v>30</v>
      </c>
      <c r="C1213" s="930">
        <v>438</v>
      </c>
    </row>
    <row r="1214" spans="2:3" ht="15.75" thickBot="1">
      <c r="B1214" s="933"/>
      <c r="C1214" s="931"/>
    </row>
    <row r="1215" spans="2:3">
      <c r="B1215" s="932" t="s">
        <v>31</v>
      </c>
      <c r="C1215" s="926"/>
    </row>
    <row r="1216" spans="2:3" ht="15.75" thickBot="1">
      <c r="B1216" s="933"/>
      <c r="C1216" s="927"/>
    </row>
    <row r="1217" spans="2:3">
      <c r="B1217" s="28"/>
    </row>
    <row r="1218" spans="2:3" ht="15.75" thickBot="1">
      <c r="B1218" s="22" t="s">
        <v>32</v>
      </c>
    </row>
    <row r="1219" spans="2:3">
      <c r="B1219" s="926">
        <v>2011</v>
      </c>
      <c r="C1219" s="926">
        <v>4.7</v>
      </c>
    </row>
    <row r="1220" spans="2:3" ht="15.75" thickBot="1">
      <c r="B1220" s="927"/>
      <c r="C1220" s="927"/>
    </row>
    <row r="1221" spans="2:3">
      <c r="B1221" s="926">
        <v>2012</v>
      </c>
      <c r="C1221" s="926">
        <v>5.5</v>
      </c>
    </row>
    <row r="1222" spans="2:3" ht="15.75" thickBot="1">
      <c r="B1222" s="927"/>
      <c r="C1222" s="927"/>
    </row>
    <row r="1223" spans="2:3">
      <c r="B1223" s="926">
        <v>2013</v>
      </c>
      <c r="C1223" s="926">
        <v>6</v>
      </c>
    </row>
    <row r="1224" spans="2:3" ht="15.75" thickBot="1">
      <c r="B1224" s="927"/>
      <c r="C1224" s="927"/>
    </row>
    <row r="1225" spans="2:3">
      <c r="B1225" s="22"/>
    </row>
    <row r="1226" spans="2:3" ht="15.75" thickBot="1">
      <c r="B1226" s="22" t="s">
        <v>33</v>
      </c>
    </row>
    <row r="1227" spans="2:3">
      <c r="B1227" s="926">
        <v>2014</v>
      </c>
      <c r="C1227" s="926">
        <v>6.5</v>
      </c>
    </row>
    <row r="1228" spans="2:3" ht="15.75" thickBot="1">
      <c r="B1228" s="927"/>
      <c r="C1228" s="927"/>
    </row>
    <row r="1229" spans="2:3">
      <c r="B1229" s="926">
        <v>2015</v>
      </c>
      <c r="C1229" s="926">
        <v>7</v>
      </c>
    </row>
    <row r="1230" spans="2:3" ht="15.75" thickBot="1">
      <c r="B1230" s="927"/>
      <c r="C1230" s="927"/>
    </row>
    <row r="1231" spans="2:3">
      <c r="B1231" s="926">
        <v>2016</v>
      </c>
      <c r="C1231" s="926">
        <v>8</v>
      </c>
    </row>
    <row r="1232" spans="2:3" ht="15.75" thickBot="1">
      <c r="B1232" s="927"/>
      <c r="C1232" s="927"/>
    </row>
    <row r="1233" spans="2:3">
      <c r="B1233" s="28"/>
    </row>
    <row r="1234" spans="2:3" ht="15.75" thickBot="1">
      <c r="B1234" s="22" t="s">
        <v>34</v>
      </c>
    </row>
    <row r="1235" spans="2:3">
      <c r="B1235" s="29"/>
    </row>
    <row r="1236" spans="2:3" ht="15.75" thickBot="1">
      <c r="B1236" s="30" t="s">
        <v>100</v>
      </c>
    </row>
    <row r="1237" spans="2:3">
      <c r="B1237" s="22"/>
    </row>
    <row r="1238" spans="2:3" ht="15.75" thickBot="1">
      <c r="B1238" s="22" t="s">
        <v>21</v>
      </c>
    </row>
    <row r="1239" spans="2:3">
      <c r="B1239" s="29"/>
    </row>
    <row r="1240" spans="2:3" ht="15.75" thickBot="1">
      <c r="B1240" s="24" t="s">
        <v>93</v>
      </c>
    </row>
    <row r="1241" spans="2:3">
      <c r="B1241" s="22"/>
    </row>
    <row r="1242" spans="2:3">
      <c r="B1242" s="22"/>
    </row>
    <row r="1243" spans="2:3" ht="15.75" thickBot="1">
      <c r="B1243" s="22" t="s">
        <v>23</v>
      </c>
    </row>
    <row r="1244" spans="2:3">
      <c r="B1244" s="29"/>
    </row>
    <row r="1245" spans="2:3" ht="30.75" thickBot="1">
      <c r="B1245" s="24" t="s">
        <v>94</v>
      </c>
    </row>
    <row r="1246" spans="2:3">
      <c r="B1246" s="25"/>
    </row>
    <row r="1247" spans="2:3" ht="15.75" thickBot="1">
      <c r="B1247" s="25" t="s">
        <v>25</v>
      </c>
    </row>
    <row r="1248" spans="2:3">
      <c r="B1248" s="926" t="s">
        <v>26</v>
      </c>
      <c r="C1248" s="930" t="s">
        <v>101</v>
      </c>
    </row>
    <row r="1249" spans="2:3" ht="15.75" thickBot="1">
      <c r="B1249" s="927"/>
      <c r="C1249" s="931"/>
    </row>
    <row r="1250" spans="2:3">
      <c r="B1250" s="926" t="s">
        <v>28</v>
      </c>
      <c r="C1250" s="930" t="s">
        <v>29</v>
      </c>
    </row>
    <row r="1251" spans="2:3" ht="15.75" thickBot="1">
      <c r="B1251" s="927"/>
      <c r="C1251" s="931"/>
    </row>
    <row r="1252" spans="2:3">
      <c r="B1252" s="932" t="s">
        <v>30</v>
      </c>
      <c r="C1252" s="930">
        <v>155</v>
      </c>
    </row>
    <row r="1253" spans="2:3" ht="15.75" thickBot="1">
      <c r="B1253" s="933"/>
      <c r="C1253" s="931"/>
    </row>
    <row r="1254" spans="2:3">
      <c r="B1254" s="932" t="s">
        <v>31</v>
      </c>
      <c r="C1254" s="926"/>
    </row>
    <row r="1255" spans="2:3" ht="15.75" thickBot="1">
      <c r="B1255" s="933"/>
      <c r="C1255" s="927"/>
    </row>
    <row r="1256" spans="2:3">
      <c r="B1256" s="28"/>
    </row>
    <row r="1257" spans="2:3" ht="15.75" thickBot="1">
      <c r="B1257" s="22" t="s">
        <v>32</v>
      </c>
    </row>
    <row r="1258" spans="2:3">
      <c r="B1258" s="926">
        <v>2011</v>
      </c>
      <c r="C1258" s="926" t="s">
        <v>45</v>
      </c>
    </row>
    <row r="1259" spans="2:3" ht="15.75" thickBot="1">
      <c r="B1259" s="927"/>
      <c r="C1259" s="927"/>
    </row>
    <row r="1260" spans="2:3">
      <c r="B1260" s="926">
        <v>2012</v>
      </c>
      <c r="C1260" s="926">
        <v>46.5</v>
      </c>
    </row>
    <row r="1261" spans="2:3" ht="15.75" thickBot="1">
      <c r="B1261" s="927"/>
      <c r="C1261" s="927"/>
    </row>
    <row r="1262" spans="2:3">
      <c r="B1262" s="926">
        <v>2013</v>
      </c>
      <c r="C1262" s="926">
        <v>46.5</v>
      </c>
    </row>
    <row r="1263" spans="2:3" ht="15.75" thickBot="1">
      <c r="B1263" s="927"/>
      <c r="C1263" s="927"/>
    </row>
    <row r="1264" spans="2:3">
      <c r="B1264" s="22"/>
    </row>
    <row r="1265" spans="2:3" ht="15.75" thickBot="1">
      <c r="B1265" s="22" t="s">
        <v>33</v>
      </c>
    </row>
    <row r="1266" spans="2:3">
      <c r="B1266" s="926">
        <v>2014</v>
      </c>
      <c r="C1266" s="926">
        <v>60</v>
      </c>
    </row>
    <row r="1267" spans="2:3" ht="15.75" thickBot="1">
      <c r="B1267" s="927"/>
      <c r="C1267" s="927"/>
    </row>
    <row r="1268" spans="2:3">
      <c r="B1268" s="926">
        <v>2015</v>
      </c>
      <c r="C1268" s="926">
        <v>75</v>
      </c>
    </row>
    <row r="1269" spans="2:3" ht="15.75" thickBot="1">
      <c r="B1269" s="927"/>
      <c r="C1269" s="927"/>
    </row>
    <row r="1270" spans="2:3">
      <c r="B1270" s="926">
        <v>2016</v>
      </c>
      <c r="C1270" s="926">
        <v>85</v>
      </c>
    </row>
    <row r="1271" spans="2:3" ht="15.75" thickBot="1">
      <c r="B1271" s="927"/>
      <c r="C1271" s="927"/>
    </row>
    <row r="1272" spans="2:3">
      <c r="B1272" s="28"/>
    </row>
    <row r="1273" spans="2:3" ht="15.75" thickBot="1">
      <c r="B1273" s="22" t="s">
        <v>34</v>
      </c>
    </row>
    <row r="1274" spans="2:3">
      <c r="B1274" s="29"/>
    </row>
    <row r="1275" spans="2:3" ht="25.5">
      <c r="B1275" s="36" t="s">
        <v>102</v>
      </c>
    </row>
    <row r="1276" spans="2:3" ht="25.5">
      <c r="B1276" s="36" t="s">
        <v>103</v>
      </c>
    </row>
    <row r="1277" spans="2:3" ht="15.75" thickBot="1">
      <c r="B1277" s="32" t="s">
        <v>104</v>
      </c>
    </row>
    <row r="1278" spans="2:3">
      <c r="B1278" s="22"/>
    </row>
    <row r="1279" spans="2:3" ht="15.75" thickBot="1">
      <c r="B1279" s="22" t="s">
        <v>21</v>
      </c>
    </row>
    <row r="1280" spans="2:3">
      <c r="B1280" s="29"/>
    </row>
    <row r="1281" spans="2:3" ht="15.75" thickBot="1">
      <c r="B1281" s="24" t="s">
        <v>93</v>
      </c>
    </row>
    <row r="1282" spans="2:3">
      <c r="B1282" s="22"/>
    </row>
    <row r="1283" spans="2:3">
      <c r="B1283" s="22"/>
    </row>
    <row r="1284" spans="2:3" ht="15.75" thickBot="1">
      <c r="B1284" s="22" t="s">
        <v>23</v>
      </c>
    </row>
    <row r="1285" spans="2:3">
      <c r="B1285" s="29"/>
    </row>
    <row r="1286" spans="2:3" ht="30.75" thickBot="1">
      <c r="B1286" s="24" t="s">
        <v>94</v>
      </c>
    </row>
    <row r="1287" spans="2:3">
      <c r="B1287" s="25"/>
    </row>
    <row r="1288" spans="2:3" ht="15.75" thickBot="1">
      <c r="B1288" s="25" t="s">
        <v>25</v>
      </c>
    </row>
    <row r="1289" spans="2:3">
      <c r="B1289" s="926" t="s">
        <v>26</v>
      </c>
      <c r="C1289" s="930" t="s">
        <v>105</v>
      </c>
    </row>
    <row r="1290" spans="2:3" ht="15.75" thickBot="1">
      <c r="B1290" s="927"/>
      <c r="C1290" s="931"/>
    </row>
    <row r="1291" spans="2:3">
      <c r="B1291" s="926" t="s">
        <v>28</v>
      </c>
      <c r="C1291" s="930" t="s">
        <v>99</v>
      </c>
    </row>
    <row r="1292" spans="2:3" ht="15.75" thickBot="1">
      <c r="B1292" s="927"/>
      <c r="C1292" s="931"/>
    </row>
    <row r="1293" spans="2:3">
      <c r="B1293" s="932" t="s">
        <v>30</v>
      </c>
      <c r="C1293" s="930">
        <v>438</v>
      </c>
    </row>
    <row r="1294" spans="2:3" ht="15.75" thickBot="1">
      <c r="B1294" s="933"/>
      <c r="C1294" s="931"/>
    </row>
    <row r="1295" spans="2:3">
      <c r="B1295" s="932" t="s">
        <v>31</v>
      </c>
      <c r="C1295" s="926"/>
    </row>
    <row r="1296" spans="2:3" ht="15.75" thickBot="1">
      <c r="B1296" s="933"/>
      <c r="C1296" s="927"/>
    </row>
    <row r="1297" spans="2:3">
      <c r="B1297" s="28"/>
    </row>
    <row r="1298" spans="2:3" ht="15.75" thickBot="1">
      <c r="B1298" s="22" t="s">
        <v>32</v>
      </c>
    </row>
    <row r="1299" spans="2:3">
      <c r="B1299" s="926">
        <v>2011</v>
      </c>
      <c r="C1299" s="926" t="s">
        <v>45</v>
      </c>
    </row>
    <row r="1300" spans="2:3" ht="15.75" thickBot="1">
      <c r="B1300" s="927"/>
      <c r="C1300" s="927"/>
    </row>
    <row r="1301" spans="2:3">
      <c r="B1301" s="926">
        <v>2012</v>
      </c>
      <c r="C1301" s="926">
        <v>26</v>
      </c>
    </row>
    <row r="1302" spans="2:3" ht="15.75" thickBot="1">
      <c r="B1302" s="927"/>
      <c r="C1302" s="927"/>
    </row>
    <row r="1303" spans="2:3">
      <c r="B1303" s="926">
        <v>2013</v>
      </c>
      <c r="C1303" s="926">
        <v>30</v>
      </c>
    </row>
    <row r="1304" spans="2:3" ht="15.75" thickBot="1">
      <c r="B1304" s="927"/>
      <c r="C1304" s="927"/>
    </row>
    <row r="1305" spans="2:3">
      <c r="B1305" s="22"/>
    </row>
    <row r="1306" spans="2:3" ht="15.75" thickBot="1">
      <c r="B1306" s="22" t="s">
        <v>33</v>
      </c>
    </row>
    <row r="1307" spans="2:3">
      <c r="B1307" s="926">
        <v>2014</v>
      </c>
      <c r="C1307" s="926">
        <v>40</v>
      </c>
    </row>
    <row r="1308" spans="2:3" ht="15.75" thickBot="1">
      <c r="B1308" s="927"/>
      <c r="C1308" s="927"/>
    </row>
    <row r="1309" spans="2:3">
      <c r="B1309" s="926">
        <v>2015</v>
      </c>
      <c r="C1309" s="926">
        <v>60</v>
      </c>
    </row>
    <row r="1310" spans="2:3" ht="15.75" thickBot="1">
      <c r="B1310" s="927"/>
      <c r="C1310" s="927"/>
    </row>
    <row r="1311" spans="2:3">
      <c r="B1311" s="926">
        <v>2016</v>
      </c>
      <c r="C1311" s="926">
        <v>80</v>
      </c>
    </row>
    <row r="1312" spans="2:3" ht="15.75" thickBot="1">
      <c r="B1312" s="927"/>
      <c r="C1312" s="927"/>
    </row>
    <row r="1313" spans="2:3">
      <c r="B1313" s="28"/>
    </row>
    <row r="1314" spans="2:3" ht="15.75" thickBot="1">
      <c r="B1314" s="22" t="s">
        <v>34</v>
      </c>
    </row>
    <row r="1315" spans="2:3">
      <c r="B1315" s="37"/>
    </row>
    <row r="1316" spans="2:3" ht="15.75" thickBot="1">
      <c r="B1316" s="32" t="s">
        <v>106</v>
      </c>
    </row>
    <row r="1317" spans="2:3">
      <c r="B1317" s="22"/>
    </row>
    <row r="1318" spans="2:3" ht="15.75" thickBot="1">
      <c r="B1318" s="22" t="s">
        <v>21</v>
      </c>
    </row>
    <row r="1319" spans="2:3">
      <c r="B1319" s="29"/>
    </row>
    <row r="1320" spans="2:3" ht="15.75" thickBot="1">
      <c r="B1320" s="24" t="s">
        <v>93</v>
      </c>
    </row>
    <row r="1321" spans="2:3">
      <c r="B1321" s="22"/>
    </row>
    <row r="1322" spans="2:3">
      <c r="B1322" s="22"/>
    </row>
    <row r="1323" spans="2:3" ht="15.75" thickBot="1">
      <c r="B1323" s="22" t="s">
        <v>23</v>
      </c>
    </row>
    <row r="1324" spans="2:3">
      <c r="B1324" s="29"/>
    </row>
    <row r="1325" spans="2:3" ht="30.75" thickBot="1">
      <c r="B1325" s="24" t="s">
        <v>94</v>
      </c>
    </row>
    <row r="1326" spans="2:3">
      <c r="B1326" s="25"/>
    </row>
    <row r="1327" spans="2:3" ht="15.75" thickBot="1">
      <c r="B1327" s="25" t="s">
        <v>25</v>
      </c>
    </row>
    <row r="1328" spans="2:3">
      <c r="B1328" s="926" t="s">
        <v>26</v>
      </c>
      <c r="C1328" s="930" t="s">
        <v>107</v>
      </c>
    </row>
    <row r="1329" spans="2:3" ht="15.75" thickBot="1">
      <c r="B1329" s="927"/>
      <c r="C1329" s="931"/>
    </row>
    <row r="1330" spans="2:3">
      <c r="B1330" s="926" t="s">
        <v>28</v>
      </c>
      <c r="C1330" s="930" t="s">
        <v>29</v>
      </c>
    </row>
    <row r="1331" spans="2:3" ht="15.75" thickBot="1">
      <c r="B1331" s="927"/>
      <c r="C1331" s="931"/>
    </row>
    <row r="1332" spans="2:3">
      <c r="B1332" s="932" t="s">
        <v>30</v>
      </c>
      <c r="C1332" s="930">
        <v>155</v>
      </c>
    </row>
    <row r="1333" spans="2:3" ht="15.75" thickBot="1">
      <c r="B1333" s="933"/>
      <c r="C1333" s="931"/>
    </row>
    <row r="1334" spans="2:3">
      <c r="B1334" s="932" t="s">
        <v>31</v>
      </c>
      <c r="C1334" s="926"/>
    </row>
    <row r="1335" spans="2:3" ht="15.75" thickBot="1">
      <c r="B1335" s="933"/>
      <c r="C1335" s="927"/>
    </row>
    <row r="1336" spans="2:3">
      <c r="B1336" s="28"/>
    </row>
    <row r="1337" spans="2:3" ht="15.75" thickBot="1">
      <c r="B1337" s="22" t="s">
        <v>32</v>
      </c>
    </row>
    <row r="1338" spans="2:3">
      <c r="B1338" s="926">
        <v>2011</v>
      </c>
      <c r="C1338" s="926">
        <v>1.63</v>
      </c>
    </row>
    <row r="1339" spans="2:3" ht="15.75" thickBot="1">
      <c r="B1339" s="927"/>
      <c r="C1339" s="927"/>
    </row>
    <row r="1340" spans="2:3">
      <c r="B1340" s="926">
        <v>2012</v>
      </c>
      <c r="C1340" s="926">
        <v>12.98</v>
      </c>
    </row>
    <row r="1341" spans="2:3" ht="15.75" thickBot="1">
      <c r="B1341" s="927"/>
      <c r="C1341" s="927"/>
    </row>
    <row r="1342" spans="2:3">
      <c r="B1342" s="926">
        <v>2013</v>
      </c>
      <c r="C1342" s="926">
        <v>14.28</v>
      </c>
    </row>
    <row r="1343" spans="2:3" ht="15.75" thickBot="1">
      <c r="B1343" s="927"/>
      <c r="C1343" s="927"/>
    </row>
    <row r="1344" spans="2:3">
      <c r="B1344" s="22"/>
    </row>
    <row r="1345" spans="2:3" ht="15.75" thickBot="1">
      <c r="B1345" s="22" t="s">
        <v>33</v>
      </c>
    </row>
    <row r="1346" spans="2:3">
      <c r="B1346" s="926">
        <v>2014</v>
      </c>
      <c r="C1346" s="926">
        <v>16.559999999999999</v>
      </c>
    </row>
    <row r="1347" spans="2:3" ht="15.75" thickBot="1">
      <c r="B1347" s="927"/>
      <c r="C1347" s="927"/>
    </row>
    <row r="1348" spans="2:3">
      <c r="B1348" s="926">
        <v>2015</v>
      </c>
      <c r="C1348" s="926">
        <v>19.760000000000002</v>
      </c>
    </row>
    <row r="1349" spans="2:3" ht="15.75" thickBot="1">
      <c r="B1349" s="927"/>
      <c r="C1349" s="927"/>
    </row>
    <row r="1350" spans="2:3">
      <c r="B1350" s="926">
        <v>2016</v>
      </c>
      <c r="C1350" s="926">
        <v>23.56</v>
      </c>
    </row>
    <row r="1351" spans="2:3" ht="15.75" thickBot="1">
      <c r="B1351" s="927"/>
      <c r="C1351" s="927"/>
    </row>
    <row r="1352" spans="2:3">
      <c r="B1352" s="28"/>
    </row>
    <row r="1353" spans="2:3" ht="15.75" thickBot="1">
      <c r="B1353" s="22" t="s">
        <v>34</v>
      </c>
    </row>
    <row r="1354" spans="2:3">
      <c r="B1354" s="29"/>
    </row>
    <row r="1355" spans="2:3" ht="15.75" thickBot="1">
      <c r="B1355" s="30" t="s">
        <v>100</v>
      </c>
    </row>
    <row r="1356" spans="2:3">
      <c r="B1356" s="22"/>
    </row>
    <row r="1357" spans="2:3" ht="15.75" thickBot="1">
      <c r="B1357" s="22" t="s">
        <v>21</v>
      </c>
    </row>
    <row r="1358" spans="2:3">
      <c r="B1358" s="29"/>
    </row>
    <row r="1359" spans="2:3" ht="15.75" thickBot="1">
      <c r="B1359" s="24" t="s">
        <v>93</v>
      </c>
    </row>
    <row r="1360" spans="2:3">
      <c r="B1360" s="22"/>
    </row>
    <row r="1361" spans="2:3">
      <c r="B1361" s="22"/>
    </row>
    <row r="1362" spans="2:3" ht="15.75" thickBot="1">
      <c r="B1362" s="22" t="s">
        <v>23</v>
      </c>
    </row>
    <row r="1363" spans="2:3">
      <c r="B1363" s="29"/>
    </row>
    <row r="1364" spans="2:3" ht="30.75" thickBot="1">
      <c r="B1364" s="24" t="s">
        <v>94</v>
      </c>
    </row>
    <row r="1365" spans="2:3">
      <c r="B1365" s="25"/>
    </row>
    <row r="1366" spans="2:3" ht="15.75" thickBot="1">
      <c r="B1366" s="25" t="s">
        <v>25</v>
      </c>
    </row>
    <row r="1367" spans="2:3">
      <c r="B1367" s="926" t="s">
        <v>26</v>
      </c>
      <c r="C1367" s="930" t="s">
        <v>108</v>
      </c>
    </row>
    <row r="1368" spans="2:3" ht="15.75" thickBot="1">
      <c r="B1368" s="927"/>
      <c r="C1368" s="931"/>
    </row>
    <row r="1369" spans="2:3">
      <c r="B1369" s="926" t="s">
        <v>28</v>
      </c>
      <c r="C1369" s="930" t="s">
        <v>96</v>
      </c>
    </row>
    <row r="1370" spans="2:3" ht="15.75" thickBot="1">
      <c r="B1370" s="927"/>
      <c r="C1370" s="931"/>
    </row>
    <row r="1371" spans="2:3">
      <c r="B1371" s="932" t="s">
        <v>30</v>
      </c>
      <c r="C1371" s="930">
        <v>394</v>
      </c>
    </row>
    <row r="1372" spans="2:3" ht="15.75" thickBot="1">
      <c r="B1372" s="933"/>
      <c r="C1372" s="931"/>
    </row>
    <row r="1373" spans="2:3">
      <c r="B1373" s="932" t="s">
        <v>31</v>
      </c>
      <c r="C1373" s="926"/>
    </row>
    <row r="1374" spans="2:3" ht="15.75" thickBot="1">
      <c r="B1374" s="933"/>
      <c r="C1374" s="927"/>
    </row>
    <row r="1375" spans="2:3">
      <c r="B1375" s="28"/>
    </row>
    <row r="1376" spans="2:3" ht="15.75" thickBot="1">
      <c r="B1376" s="22" t="s">
        <v>32</v>
      </c>
    </row>
    <row r="1377" spans="2:3">
      <c r="B1377" s="926">
        <v>2011</v>
      </c>
      <c r="C1377" s="926">
        <v>40</v>
      </c>
    </row>
    <row r="1378" spans="2:3" ht="15.75" thickBot="1">
      <c r="B1378" s="927"/>
      <c r="C1378" s="927"/>
    </row>
    <row r="1379" spans="2:3">
      <c r="B1379" s="926">
        <v>2012</v>
      </c>
      <c r="C1379" s="926" t="s">
        <v>45</v>
      </c>
    </row>
    <row r="1380" spans="2:3" ht="15.75" thickBot="1">
      <c r="B1380" s="927"/>
      <c r="C1380" s="927"/>
    </row>
    <row r="1381" spans="2:3">
      <c r="B1381" s="926">
        <v>2013</v>
      </c>
      <c r="C1381" s="926">
        <v>40</v>
      </c>
    </row>
    <row r="1382" spans="2:3" ht="15.75" thickBot="1">
      <c r="B1382" s="927"/>
      <c r="C1382" s="927"/>
    </row>
    <row r="1383" spans="2:3">
      <c r="B1383" s="22"/>
    </row>
    <row r="1384" spans="2:3" ht="15.75" thickBot="1">
      <c r="B1384" s="22" t="s">
        <v>33</v>
      </c>
    </row>
    <row r="1385" spans="2:3">
      <c r="B1385" s="926">
        <v>2014</v>
      </c>
      <c r="C1385" s="926">
        <v>50</v>
      </c>
    </row>
    <row r="1386" spans="2:3" ht="15.75" thickBot="1">
      <c r="B1386" s="927"/>
      <c r="C1386" s="927"/>
    </row>
    <row r="1387" spans="2:3">
      <c r="B1387" s="926">
        <v>2015</v>
      </c>
      <c r="C1387" s="926">
        <v>70</v>
      </c>
    </row>
    <row r="1388" spans="2:3" ht="15.75" thickBot="1">
      <c r="B1388" s="927"/>
      <c r="C1388" s="927"/>
    </row>
    <row r="1389" spans="2:3">
      <c r="B1389" s="926">
        <v>2016</v>
      </c>
      <c r="C1389" s="926">
        <v>80</v>
      </c>
    </row>
    <row r="1390" spans="2:3" ht="15.75" thickBot="1">
      <c r="B1390" s="927"/>
      <c r="C1390" s="927"/>
    </row>
    <row r="1391" spans="2:3">
      <c r="B1391" s="28"/>
    </row>
    <row r="1392" spans="2:3" ht="15.75" thickBot="1">
      <c r="B1392" s="22" t="s">
        <v>34</v>
      </c>
    </row>
    <row r="1393" spans="2:3">
      <c r="B1393" s="29"/>
    </row>
    <row r="1394" spans="2:3" ht="26.25" thickBot="1">
      <c r="B1394" s="32" t="s">
        <v>109</v>
      </c>
    </row>
    <row r="1395" spans="2:3" ht="15.75" thickBot="1">
      <c r="B1395" s="22" t="s">
        <v>21</v>
      </c>
    </row>
    <row r="1396" spans="2:3">
      <c r="B1396" s="29"/>
    </row>
    <row r="1397" spans="2:3" ht="15.75" thickBot="1">
      <c r="B1397" s="24" t="s">
        <v>93</v>
      </c>
    </row>
    <row r="1398" spans="2:3">
      <c r="B1398" s="22"/>
    </row>
    <row r="1399" spans="2:3">
      <c r="B1399" s="22"/>
    </row>
    <row r="1400" spans="2:3" ht="15.75" thickBot="1">
      <c r="B1400" s="22" t="s">
        <v>23</v>
      </c>
    </row>
    <row r="1401" spans="2:3">
      <c r="B1401" s="29"/>
    </row>
    <row r="1402" spans="2:3" ht="30.75" thickBot="1">
      <c r="B1402" s="24" t="s">
        <v>94</v>
      </c>
    </row>
    <row r="1403" spans="2:3">
      <c r="B1403" s="25"/>
    </row>
    <row r="1404" spans="2:3" ht="15.75" thickBot="1">
      <c r="B1404" s="25" t="s">
        <v>25</v>
      </c>
    </row>
    <row r="1405" spans="2:3">
      <c r="B1405" s="926" t="s">
        <v>26</v>
      </c>
      <c r="C1405" s="930" t="s">
        <v>110</v>
      </c>
    </row>
    <row r="1406" spans="2:3" ht="15.75" thickBot="1">
      <c r="B1406" s="927"/>
      <c r="C1406" s="931"/>
    </row>
    <row r="1407" spans="2:3">
      <c r="B1407" s="926" t="s">
        <v>28</v>
      </c>
      <c r="C1407" s="930" t="s">
        <v>76</v>
      </c>
    </row>
    <row r="1408" spans="2:3" ht="15.75" thickBot="1">
      <c r="B1408" s="927"/>
      <c r="C1408" s="931"/>
    </row>
    <row r="1409" spans="2:3">
      <c r="B1409" s="932" t="s">
        <v>30</v>
      </c>
      <c r="C1409" s="930">
        <v>513</v>
      </c>
    </row>
    <row r="1410" spans="2:3" ht="15.75" thickBot="1">
      <c r="B1410" s="933"/>
      <c r="C1410" s="931"/>
    </row>
    <row r="1411" spans="2:3">
      <c r="B1411" s="932" t="s">
        <v>31</v>
      </c>
      <c r="C1411" s="926"/>
    </row>
    <row r="1412" spans="2:3" ht="15.75" thickBot="1">
      <c r="B1412" s="933"/>
      <c r="C1412" s="927"/>
    </row>
    <row r="1413" spans="2:3">
      <c r="B1413" s="28"/>
    </row>
    <row r="1414" spans="2:3" ht="15.75" thickBot="1">
      <c r="B1414" s="22" t="s">
        <v>32</v>
      </c>
    </row>
    <row r="1415" spans="2:3">
      <c r="B1415" s="926">
        <v>2011</v>
      </c>
      <c r="C1415" s="926" t="s">
        <v>45</v>
      </c>
    </row>
    <row r="1416" spans="2:3" ht="15.75" thickBot="1">
      <c r="B1416" s="927"/>
      <c r="C1416" s="927"/>
    </row>
    <row r="1417" spans="2:3">
      <c r="B1417" s="926">
        <v>2012</v>
      </c>
      <c r="C1417" s="926">
        <v>25</v>
      </c>
    </row>
    <row r="1418" spans="2:3" ht="15.75" thickBot="1">
      <c r="B1418" s="927"/>
      <c r="C1418" s="927"/>
    </row>
    <row r="1419" spans="2:3">
      <c r="B1419" s="926">
        <v>2013</v>
      </c>
      <c r="C1419" s="926">
        <v>30</v>
      </c>
    </row>
    <row r="1420" spans="2:3" ht="15.75" thickBot="1">
      <c r="B1420" s="927"/>
      <c r="C1420" s="927"/>
    </row>
    <row r="1421" spans="2:3">
      <c r="B1421" s="22"/>
    </row>
    <row r="1422" spans="2:3" ht="15.75" thickBot="1">
      <c r="B1422" s="22" t="s">
        <v>33</v>
      </c>
    </row>
    <row r="1423" spans="2:3">
      <c r="B1423" s="926">
        <v>2014</v>
      </c>
      <c r="C1423" s="926">
        <v>32</v>
      </c>
    </row>
    <row r="1424" spans="2:3" ht="15.75" thickBot="1">
      <c r="B1424" s="927"/>
      <c r="C1424" s="927"/>
    </row>
    <row r="1425" spans="2:3">
      <c r="B1425" s="926">
        <v>2015</v>
      </c>
      <c r="C1425" s="926">
        <v>35</v>
      </c>
    </row>
    <row r="1426" spans="2:3" ht="15.75" thickBot="1">
      <c r="B1426" s="927"/>
      <c r="C1426" s="927"/>
    </row>
    <row r="1427" spans="2:3">
      <c r="B1427" s="926">
        <v>2016</v>
      </c>
      <c r="C1427" s="926">
        <v>40</v>
      </c>
    </row>
    <row r="1428" spans="2:3" ht="15.75" thickBot="1">
      <c r="B1428" s="927"/>
      <c r="C1428" s="927"/>
    </row>
    <row r="1429" spans="2:3">
      <c r="B1429" s="28"/>
    </row>
    <row r="1430" spans="2:3" ht="15.75" thickBot="1">
      <c r="B1430" s="22" t="s">
        <v>34</v>
      </c>
    </row>
    <row r="1431" spans="2:3">
      <c r="B1431" s="29"/>
    </row>
    <row r="1432" spans="2:3" ht="15.75" thickBot="1">
      <c r="B1432" s="32" t="s">
        <v>111</v>
      </c>
    </row>
    <row r="1433" spans="2:3">
      <c r="B1433" s="22"/>
    </row>
    <row r="1434" spans="2:3" ht="15.75" thickBot="1">
      <c r="B1434" s="22" t="s">
        <v>21</v>
      </c>
    </row>
    <row r="1435" spans="2:3">
      <c r="B1435" s="29"/>
    </row>
    <row r="1436" spans="2:3" ht="15.75" thickBot="1">
      <c r="B1436" s="24" t="s">
        <v>93</v>
      </c>
    </row>
    <row r="1437" spans="2:3">
      <c r="B1437" s="22"/>
    </row>
    <row r="1438" spans="2:3">
      <c r="B1438" s="22"/>
    </row>
    <row r="1439" spans="2:3" ht="15.75" thickBot="1">
      <c r="B1439" s="22" t="s">
        <v>23</v>
      </c>
    </row>
    <row r="1440" spans="2:3">
      <c r="B1440" s="29"/>
    </row>
    <row r="1441" spans="2:3" ht="30.75" thickBot="1">
      <c r="B1441" s="24" t="s">
        <v>94</v>
      </c>
    </row>
    <row r="1442" spans="2:3">
      <c r="B1442" s="25"/>
    </row>
    <row r="1443" spans="2:3" ht="15.75" thickBot="1">
      <c r="B1443" s="25" t="s">
        <v>25</v>
      </c>
    </row>
    <row r="1444" spans="2:3">
      <c r="B1444" s="926" t="s">
        <v>26</v>
      </c>
      <c r="C1444" s="930" t="s">
        <v>112</v>
      </c>
    </row>
    <row r="1445" spans="2:3" ht="15.75" thickBot="1">
      <c r="B1445" s="927"/>
      <c r="C1445" s="931"/>
    </row>
    <row r="1446" spans="2:3">
      <c r="B1446" s="926" t="s">
        <v>28</v>
      </c>
      <c r="C1446" s="930" t="s">
        <v>76</v>
      </c>
    </row>
    <row r="1447" spans="2:3" ht="15.75" thickBot="1">
      <c r="B1447" s="927"/>
      <c r="C1447" s="931"/>
    </row>
    <row r="1448" spans="2:3">
      <c r="B1448" s="932" t="s">
        <v>30</v>
      </c>
      <c r="C1448" s="930">
        <v>513</v>
      </c>
    </row>
    <row r="1449" spans="2:3" ht="15.75" thickBot="1">
      <c r="B1449" s="933"/>
      <c r="C1449" s="931"/>
    </row>
    <row r="1450" spans="2:3">
      <c r="B1450" s="932" t="s">
        <v>31</v>
      </c>
      <c r="C1450" s="926"/>
    </row>
    <row r="1451" spans="2:3" ht="15.75" thickBot="1">
      <c r="B1451" s="933"/>
      <c r="C1451" s="927"/>
    </row>
    <row r="1452" spans="2:3">
      <c r="B1452" s="28"/>
    </row>
    <row r="1453" spans="2:3" ht="15.75" thickBot="1">
      <c r="B1453" s="22" t="s">
        <v>32</v>
      </c>
    </row>
    <row r="1454" spans="2:3">
      <c r="B1454" s="926">
        <v>2011</v>
      </c>
      <c r="C1454" s="926" t="s">
        <v>45</v>
      </c>
    </row>
    <row r="1455" spans="2:3" ht="15.75" thickBot="1">
      <c r="B1455" s="927"/>
      <c r="C1455" s="927"/>
    </row>
    <row r="1456" spans="2:3">
      <c r="B1456" s="926">
        <v>2012</v>
      </c>
      <c r="C1456" s="926">
        <v>22</v>
      </c>
    </row>
    <row r="1457" spans="2:3" ht="15.75" thickBot="1">
      <c r="B1457" s="927"/>
      <c r="C1457" s="927"/>
    </row>
    <row r="1458" spans="2:3">
      <c r="B1458" s="926">
        <v>2013</v>
      </c>
      <c r="C1458" s="926">
        <v>30</v>
      </c>
    </row>
    <row r="1459" spans="2:3" ht="15.75" thickBot="1">
      <c r="B1459" s="927"/>
      <c r="C1459" s="927"/>
    </row>
    <row r="1460" spans="2:3">
      <c r="B1460" s="22"/>
    </row>
    <row r="1461" spans="2:3" ht="15.75" thickBot="1">
      <c r="B1461" s="22" t="s">
        <v>33</v>
      </c>
    </row>
    <row r="1462" spans="2:3">
      <c r="B1462" s="926">
        <v>2014</v>
      </c>
      <c r="C1462" s="926">
        <v>35</v>
      </c>
    </row>
    <row r="1463" spans="2:3" ht="15.75" thickBot="1">
      <c r="B1463" s="927"/>
      <c r="C1463" s="927"/>
    </row>
    <row r="1464" spans="2:3">
      <c r="B1464" s="926">
        <v>2015</v>
      </c>
      <c r="C1464" s="926">
        <v>40</v>
      </c>
    </row>
    <row r="1465" spans="2:3" ht="15.75" thickBot="1">
      <c r="B1465" s="927"/>
      <c r="C1465" s="927"/>
    </row>
    <row r="1466" spans="2:3">
      <c r="B1466" s="926">
        <v>2016</v>
      </c>
      <c r="C1466" s="926">
        <v>45</v>
      </c>
    </row>
    <row r="1467" spans="2:3" ht="15.75" thickBot="1">
      <c r="B1467" s="927"/>
      <c r="C1467" s="927"/>
    </row>
    <row r="1468" spans="2:3">
      <c r="B1468" s="28"/>
    </row>
    <row r="1469" spans="2:3" ht="15.75" thickBot="1">
      <c r="B1469" s="22" t="s">
        <v>34</v>
      </c>
    </row>
    <row r="1470" spans="2:3">
      <c r="B1470" s="29"/>
    </row>
    <row r="1471" spans="2:3" ht="15.75" thickBot="1">
      <c r="B1471" s="32" t="s">
        <v>111</v>
      </c>
    </row>
    <row r="1472" spans="2:3">
      <c r="B1472" s="22"/>
    </row>
    <row r="1473" spans="2:3" ht="15.75" thickBot="1">
      <c r="B1473" s="22" t="s">
        <v>21</v>
      </c>
    </row>
    <row r="1474" spans="2:3">
      <c r="B1474" s="29"/>
    </row>
    <row r="1475" spans="2:3" ht="15.75" thickBot="1">
      <c r="B1475" s="24" t="s">
        <v>93</v>
      </c>
    </row>
    <row r="1476" spans="2:3">
      <c r="B1476" s="22"/>
    </row>
    <row r="1477" spans="2:3">
      <c r="B1477" s="22"/>
    </row>
    <row r="1478" spans="2:3" ht="15.75" thickBot="1">
      <c r="B1478" s="22" t="s">
        <v>23</v>
      </c>
    </row>
    <row r="1479" spans="2:3">
      <c r="B1479" s="29"/>
    </row>
    <row r="1480" spans="2:3" ht="30.75" thickBot="1">
      <c r="B1480" s="24" t="s">
        <v>94</v>
      </c>
    </row>
    <row r="1481" spans="2:3">
      <c r="B1481" s="25"/>
    </row>
    <row r="1482" spans="2:3" ht="15.75" thickBot="1">
      <c r="B1482" s="25" t="s">
        <v>25</v>
      </c>
    </row>
    <row r="1483" spans="2:3">
      <c r="B1483" s="926" t="s">
        <v>26</v>
      </c>
      <c r="C1483" s="930" t="s">
        <v>113</v>
      </c>
    </row>
    <row r="1484" spans="2:3" ht="15.75" thickBot="1">
      <c r="B1484" s="927"/>
      <c r="C1484" s="931"/>
    </row>
    <row r="1485" spans="2:3">
      <c r="B1485" s="926" t="s">
        <v>28</v>
      </c>
      <c r="C1485" s="930" t="s">
        <v>29</v>
      </c>
    </row>
    <row r="1486" spans="2:3" ht="15.75" thickBot="1">
      <c r="B1486" s="927"/>
      <c r="C1486" s="931"/>
    </row>
    <row r="1487" spans="2:3">
      <c r="B1487" s="932" t="s">
        <v>30</v>
      </c>
      <c r="C1487" s="930">
        <v>155</v>
      </c>
    </row>
    <row r="1488" spans="2:3" ht="15.75" thickBot="1">
      <c r="B1488" s="933"/>
      <c r="C1488" s="931"/>
    </row>
    <row r="1489" spans="2:3">
      <c r="B1489" s="932" t="s">
        <v>31</v>
      </c>
      <c r="C1489" s="926"/>
    </row>
    <row r="1490" spans="2:3" ht="15.75" thickBot="1">
      <c r="B1490" s="933"/>
      <c r="C1490" s="927"/>
    </row>
    <row r="1491" spans="2:3">
      <c r="B1491" s="28"/>
    </row>
    <row r="1492" spans="2:3" ht="15.75" thickBot="1">
      <c r="B1492" s="22" t="s">
        <v>32</v>
      </c>
    </row>
    <row r="1493" spans="2:3">
      <c r="B1493" s="926">
        <v>2011</v>
      </c>
      <c r="C1493" s="926" t="s">
        <v>45</v>
      </c>
    </row>
    <row r="1494" spans="2:3" ht="15.75" thickBot="1">
      <c r="B1494" s="927"/>
      <c r="C1494" s="927"/>
    </row>
    <row r="1495" spans="2:3">
      <c r="B1495" s="926">
        <v>2012</v>
      </c>
      <c r="C1495" s="926">
        <v>22</v>
      </c>
    </row>
    <row r="1496" spans="2:3" ht="15.75" thickBot="1">
      <c r="B1496" s="927"/>
      <c r="C1496" s="927"/>
    </row>
    <row r="1497" spans="2:3">
      <c r="B1497" s="926">
        <v>2013</v>
      </c>
      <c r="C1497" s="926">
        <v>30</v>
      </c>
    </row>
    <row r="1498" spans="2:3" ht="15.75" thickBot="1">
      <c r="B1498" s="927"/>
      <c r="C1498" s="927"/>
    </row>
    <row r="1499" spans="2:3">
      <c r="B1499" s="22"/>
    </row>
    <row r="1500" spans="2:3" ht="15.75" thickBot="1">
      <c r="B1500" s="22" t="s">
        <v>33</v>
      </c>
    </row>
    <row r="1501" spans="2:3">
      <c r="B1501" s="926">
        <v>2014</v>
      </c>
      <c r="C1501" s="926">
        <v>35</v>
      </c>
    </row>
    <row r="1502" spans="2:3" ht="15.75" thickBot="1">
      <c r="B1502" s="927"/>
      <c r="C1502" s="927"/>
    </row>
    <row r="1503" spans="2:3">
      <c r="B1503" s="926">
        <v>2015</v>
      </c>
      <c r="C1503" s="926">
        <v>40</v>
      </c>
    </row>
    <row r="1504" spans="2:3" ht="15.75" thickBot="1">
      <c r="B1504" s="927"/>
      <c r="C1504" s="927"/>
    </row>
    <row r="1505" spans="2:3">
      <c r="B1505" s="926">
        <v>2016</v>
      </c>
      <c r="C1505" s="926">
        <v>45</v>
      </c>
    </row>
    <row r="1506" spans="2:3" ht="15.75" thickBot="1">
      <c r="B1506" s="927"/>
      <c r="C1506" s="927"/>
    </row>
    <row r="1507" spans="2:3">
      <c r="B1507" s="28"/>
    </row>
    <row r="1508" spans="2:3" ht="15.75" thickBot="1">
      <c r="B1508" s="22" t="s">
        <v>34</v>
      </c>
    </row>
    <row r="1509" spans="2:3">
      <c r="B1509" s="29"/>
    </row>
    <row r="1510" spans="2:3" ht="15.75" thickBot="1">
      <c r="B1510" s="32" t="s">
        <v>111</v>
      </c>
    </row>
    <row r="1511" spans="2:3">
      <c r="B1511" s="22"/>
    </row>
    <row r="1512" spans="2:3" ht="15.75" thickBot="1">
      <c r="B1512" s="22" t="s">
        <v>21</v>
      </c>
    </row>
    <row r="1513" spans="2:3">
      <c r="B1513" s="29"/>
    </row>
    <row r="1514" spans="2:3" ht="15.75" thickBot="1">
      <c r="B1514" s="24" t="s">
        <v>93</v>
      </c>
    </row>
    <row r="1515" spans="2:3">
      <c r="B1515" s="22"/>
    </row>
    <row r="1516" spans="2:3">
      <c r="B1516" s="22"/>
    </row>
    <row r="1517" spans="2:3" ht="15.75" thickBot="1">
      <c r="B1517" s="22" t="s">
        <v>23</v>
      </c>
    </row>
    <row r="1518" spans="2:3">
      <c r="B1518" s="29"/>
    </row>
    <row r="1519" spans="2:3" ht="30.75" thickBot="1">
      <c r="B1519" s="24" t="s">
        <v>94</v>
      </c>
    </row>
    <row r="1520" spans="2:3">
      <c r="B1520" s="25"/>
    </row>
    <row r="1521" spans="2:3" ht="15.75" thickBot="1">
      <c r="B1521" s="25" t="s">
        <v>25</v>
      </c>
    </row>
    <row r="1522" spans="2:3">
      <c r="B1522" s="926" t="s">
        <v>26</v>
      </c>
      <c r="C1522" s="930" t="s">
        <v>114</v>
      </c>
    </row>
    <row r="1523" spans="2:3" ht="15.75" thickBot="1">
      <c r="B1523" s="927"/>
      <c r="C1523" s="931"/>
    </row>
    <row r="1524" spans="2:3">
      <c r="B1524" s="926" t="s">
        <v>28</v>
      </c>
      <c r="C1524" s="930" t="s">
        <v>29</v>
      </c>
    </row>
    <row r="1525" spans="2:3" ht="15.75" thickBot="1">
      <c r="B1525" s="927"/>
      <c r="C1525" s="931"/>
    </row>
    <row r="1526" spans="2:3">
      <c r="B1526" s="932" t="s">
        <v>30</v>
      </c>
      <c r="C1526" s="930">
        <v>155</v>
      </c>
    </row>
    <row r="1527" spans="2:3" ht="15.75" thickBot="1">
      <c r="B1527" s="933"/>
      <c r="C1527" s="931"/>
    </row>
    <row r="1528" spans="2:3">
      <c r="B1528" s="932" t="s">
        <v>31</v>
      </c>
      <c r="C1528" s="926"/>
    </row>
    <row r="1529" spans="2:3" ht="15.75" thickBot="1">
      <c r="B1529" s="933"/>
      <c r="C1529" s="927"/>
    </row>
    <row r="1530" spans="2:3">
      <c r="B1530" s="28"/>
    </row>
    <row r="1531" spans="2:3" ht="15.75" thickBot="1">
      <c r="B1531" s="22" t="s">
        <v>32</v>
      </c>
    </row>
    <row r="1532" spans="2:3">
      <c r="B1532" s="926">
        <v>2011</v>
      </c>
      <c r="C1532" s="926" t="s">
        <v>45</v>
      </c>
    </row>
    <row r="1533" spans="2:3" ht="15.75" thickBot="1">
      <c r="B1533" s="927"/>
      <c r="C1533" s="927"/>
    </row>
    <row r="1534" spans="2:3">
      <c r="B1534" s="926">
        <v>2012</v>
      </c>
      <c r="C1534" s="926">
        <v>64</v>
      </c>
    </row>
    <row r="1535" spans="2:3" ht="15.75" thickBot="1">
      <c r="B1535" s="927"/>
      <c r="C1535" s="927"/>
    </row>
    <row r="1536" spans="2:3">
      <c r="B1536" s="926">
        <v>2013</v>
      </c>
      <c r="C1536" s="926">
        <v>70</v>
      </c>
    </row>
    <row r="1537" spans="2:3" ht="15.75" thickBot="1">
      <c r="B1537" s="927"/>
      <c r="C1537" s="927"/>
    </row>
    <row r="1538" spans="2:3">
      <c r="B1538" s="22"/>
    </row>
    <row r="1539" spans="2:3" ht="15.75" thickBot="1">
      <c r="B1539" s="22" t="s">
        <v>33</v>
      </c>
    </row>
    <row r="1540" spans="2:3">
      <c r="B1540" s="926">
        <v>2014</v>
      </c>
      <c r="C1540" s="926">
        <v>75</v>
      </c>
    </row>
    <row r="1541" spans="2:3" ht="15.75" thickBot="1">
      <c r="B1541" s="927"/>
      <c r="C1541" s="927"/>
    </row>
    <row r="1542" spans="2:3">
      <c r="B1542" s="926">
        <v>2015</v>
      </c>
      <c r="C1542" s="926">
        <v>80</v>
      </c>
    </row>
    <row r="1543" spans="2:3" ht="15.75" thickBot="1">
      <c r="B1543" s="927"/>
      <c r="C1543" s="927"/>
    </row>
    <row r="1544" spans="2:3">
      <c r="B1544" s="926">
        <v>2016</v>
      </c>
      <c r="C1544" s="926">
        <v>85</v>
      </c>
    </row>
    <row r="1545" spans="2:3" ht="15.75" thickBot="1">
      <c r="B1545" s="927"/>
      <c r="C1545" s="927"/>
    </row>
    <row r="1546" spans="2:3">
      <c r="B1546" s="28"/>
    </row>
    <row r="1547" spans="2:3" ht="15.75" thickBot="1">
      <c r="B1547" s="22" t="s">
        <v>34</v>
      </c>
    </row>
    <row r="1548" spans="2:3">
      <c r="B1548" s="29"/>
    </row>
    <row r="1549" spans="2:3" ht="15.75" thickBot="1">
      <c r="B1549" s="32" t="s">
        <v>111</v>
      </c>
    </row>
    <row r="1550" spans="2:3" ht="15.75" thickBot="1">
      <c r="B1550" s="22" t="s">
        <v>21</v>
      </c>
    </row>
    <row r="1551" spans="2:3">
      <c r="B1551" s="29"/>
    </row>
    <row r="1552" spans="2:3" ht="15.75" thickBot="1">
      <c r="B1552" s="24" t="s">
        <v>93</v>
      </c>
    </row>
    <row r="1553" spans="2:3">
      <c r="B1553" s="22"/>
    </row>
    <row r="1554" spans="2:3">
      <c r="B1554" s="22"/>
    </row>
    <row r="1555" spans="2:3" ht="15.75" thickBot="1">
      <c r="B1555" s="22" t="s">
        <v>23</v>
      </c>
    </row>
    <row r="1556" spans="2:3">
      <c r="B1556" s="29"/>
    </row>
    <row r="1557" spans="2:3" ht="30.75" thickBot="1">
      <c r="B1557" s="24" t="s">
        <v>94</v>
      </c>
    </row>
    <row r="1558" spans="2:3">
      <c r="B1558" s="25"/>
    </row>
    <row r="1559" spans="2:3" ht="15.75" thickBot="1">
      <c r="B1559" s="25" t="s">
        <v>25</v>
      </c>
    </row>
    <row r="1560" spans="2:3">
      <c r="B1560" s="926" t="s">
        <v>26</v>
      </c>
      <c r="C1560" s="930" t="s">
        <v>115</v>
      </c>
    </row>
    <row r="1561" spans="2:3" ht="15.75" thickBot="1">
      <c r="B1561" s="927"/>
      <c r="C1561" s="931"/>
    </row>
    <row r="1562" spans="2:3">
      <c r="B1562" s="926" t="s">
        <v>28</v>
      </c>
      <c r="C1562" s="930" t="s">
        <v>29</v>
      </c>
    </row>
    <row r="1563" spans="2:3" ht="15.75" thickBot="1">
      <c r="B1563" s="927"/>
      <c r="C1563" s="931"/>
    </row>
    <row r="1564" spans="2:3">
      <c r="B1564" s="932" t="s">
        <v>30</v>
      </c>
      <c r="C1564" s="930">
        <v>155</v>
      </c>
    </row>
    <row r="1565" spans="2:3" ht="15.75" thickBot="1">
      <c r="B1565" s="933"/>
      <c r="C1565" s="931"/>
    </row>
    <row r="1566" spans="2:3">
      <c r="B1566" s="932" t="s">
        <v>31</v>
      </c>
      <c r="C1566" s="926"/>
    </row>
    <row r="1567" spans="2:3" ht="15.75" thickBot="1">
      <c r="B1567" s="933"/>
      <c r="C1567" s="927"/>
    </row>
    <row r="1568" spans="2:3">
      <c r="B1568" s="28"/>
    </row>
    <row r="1569" spans="2:3" ht="15.75" thickBot="1">
      <c r="B1569" s="22" t="s">
        <v>32</v>
      </c>
    </row>
    <row r="1570" spans="2:3">
      <c r="B1570" s="926">
        <v>2011</v>
      </c>
      <c r="C1570" s="926" t="s">
        <v>45</v>
      </c>
    </row>
    <row r="1571" spans="2:3" ht="15.75" thickBot="1">
      <c r="B1571" s="927"/>
      <c r="C1571" s="927"/>
    </row>
    <row r="1572" spans="2:3">
      <c r="B1572" s="926">
        <v>2012</v>
      </c>
      <c r="C1572" s="926">
        <v>6</v>
      </c>
    </row>
    <row r="1573" spans="2:3" ht="15.75" thickBot="1">
      <c r="B1573" s="927"/>
      <c r="C1573" s="927"/>
    </row>
    <row r="1574" spans="2:3">
      <c r="B1574" s="926">
        <v>2013</v>
      </c>
      <c r="C1574" s="926">
        <v>10</v>
      </c>
    </row>
    <row r="1575" spans="2:3" ht="15.75" thickBot="1">
      <c r="B1575" s="927"/>
      <c r="C1575" s="927"/>
    </row>
    <row r="1576" spans="2:3">
      <c r="B1576" s="22"/>
    </row>
    <row r="1577" spans="2:3" ht="15.75" thickBot="1">
      <c r="B1577" s="22" t="s">
        <v>33</v>
      </c>
    </row>
    <row r="1578" spans="2:3">
      <c r="B1578" s="926">
        <v>2014</v>
      </c>
      <c r="C1578" s="926">
        <v>30</v>
      </c>
    </row>
    <row r="1579" spans="2:3" ht="15.75" thickBot="1">
      <c r="B1579" s="927"/>
      <c r="C1579" s="927"/>
    </row>
    <row r="1580" spans="2:3">
      <c r="B1580" s="926">
        <v>2015</v>
      </c>
      <c r="C1580" s="926">
        <v>40</v>
      </c>
    </row>
    <row r="1581" spans="2:3" ht="15.75" thickBot="1">
      <c r="B1581" s="927"/>
      <c r="C1581" s="927"/>
    </row>
    <row r="1582" spans="2:3">
      <c r="B1582" s="926">
        <v>2016</v>
      </c>
      <c r="C1582" s="926">
        <v>50</v>
      </c>
    </row>
    <row r="1583" spans="2:3" ht="15.75" thickBot="1">
      <c r="B1583" s="927"/>
      <c r="C1583" s="927"/>
    </row>
    <row r="1584" spans="2:3">
      <c r="B1584" s="28"/>
    </row>
    <row r="1585" spans="2:3" ht="15.75" thickBot="1">
      <c r="B1585" s="22" t="s">
        <v>34</v>
      </c>
    </row>
    <row r="1586" spans="2:3">
      <c r="B1586" s="38"/>
    </row>
    <row r="1587" spans="2:3" ht="15.75" thickBot="1">
      <c r="B1587" s="39" t="s">
        <v>111</v>
      </c>
    </row>
    <row r="1588" spans="2:3">
      <c r="B1588" s="22"/>
    </row>
    <row r="1589" spans="2:3" ht="15.75" thickBot="1">
      <c r="B1589" s="22" t="s">
        <v>21</v>
      </c>
    </row>
    <row r="1590" spans="2:3">
      <c r="B1590" s="29"/>
    </row>
    <row r="1591" spans="2:3" ht="15.75" thickBot="1">
      <c r="B1591" s="24" t="s">
        <v>93</v>
      </c>
    </row>
    <row r="1592" spans="2:3">
      <c r="B1592" s="22"/>
    </row>
    <row r="1593" spans="2:3">
      <c r="B1593" s="22"/>
    </row>
    <row r="1594" spans="2:3" ht="15.75" thickBot="1">
      <c r="B1594" s="22" t="s">
        <v>23</v>
      </c>
    </row>
    <row r="1595" spans="2:3">
      <c r="B1595" s="29"/>
    </row>
    <row r="1596" spans="2:3" ht="30.75" thickBot="1">
      <c r="B1596" s="24" t="s">
        <v>94</v>
      </c>
    </row>
    <row r="1597" spans="2:3">
      <c r="B1597" s="25"/>
    </row>
    <row r="1598" spans="2:3" ht="15.75" thickBot="1">
      <c r="B1598" s="25" t="s">
        <v>25</v>
      </c>
    </row>
    <row r="1599" spans="2:3">
      <c r="B1599" s="926" t="s">
        <v>26</v>
      </c>
      <c r="C1599" s="930" t="s">
        <v>116</v>
      </c>
    </row>
    <row r="1600" spans="2:3" ht="15.75" thickBot="1">
      <c r="B1600" s="927"/>
      <c r="C1600" s="931"/>
    </row>
    <row r="1601" spans="2:3">
      <c r="B1601" s="926" t="s">
        <v>28</v>
      </c>
      <c r="C1601" s="930" t="s">
        <v>29</v>
      </c>
    </row>
    <row r="1602" spans="2:3" ht="15.75" thickBot="1">
      <c r="B1602" s="927"/>
      <c r="C1602" s="931"/>
    </row>
    <row r="1603" spans="2:3">
      <c r="B1603" s="932" t="s">
        <v>30</v>
      </c>
      <c r="C1603" s="930">
        <v>155</v>
      </c>
    </row>
    <row r="1604" spans="2:3" ht="15.75" thickBot="1">
      <c r="B1604" s="933"/>
      <c r="C1604" s="931"/>
    </row>
    <row r="1605" spans="2:3">
      <c r="B1605" s="932" t="s">
        <v>31</v>
      </c>
      <c r="C1605" s="926"/>
    </row>
    <row r="1606" spans="2:3" ht="15.75" thickBot="1">
      <c r="B1606" s="933"/>
      <c r="C1606" s="927"/>
    </row>
    <row r="1607" spans="2:3">
      <c r="B1607" s="28"/>
    </row>
    <row r="1608" spans="2:3" ht="15.75" thickBot="1">
      <c r="B1608" s="22" t="s">
        <v>32</v>
      </c>
    </row>
    <row r="1609" spans="2:3">
      <c r="B1609" s="926">
        <v>2011</v>
      </c>
      <c r="C1609" s="926" t="s">
        <v>45</v>
      </c>
    </row>
    <row r="1610" spans="2:3" ht="15.75" thickBot="1">
      <c r="B1610" s="927"/>
      <c r="C1610" s="927"/>
    </row>
    <row r="1611" spans="2:3">
      <c r="B1611" s="926">
        <v>2012</v>
      </c>
      <c r="C1611" s="926">
        <v>89</v>
      </c>
    </row>
    <row r="1612" spans="2:3" ht="15.75" thickBot="1">
      <c r="B1612" s="927"/>
      <c r="C1612" s="927"/>
    </row>
    <row r="1613" spans="2:3">
      <c r="B1613" s="926">
        <v>2013</v>
      </c>
      <c r="C1613" s="926">
        <v>90</v>
      </c>
    </row>
    <row r="1614" spans="2:3" ht="15.75" thickBot="1">
      <c r="B1614" s="927"/>
      <c r="C1614" s="927"/>
    </row>
    <row r="1615" spans="2:3">
      <c r="B1615" s="22"/>
    </row>
    <row r="1616" spans="2:3" ht="15.75" thickBot="1">
      <c r="B1616" s="22" t="s">
        <v>33</v>
      </c>
    </row>
    <row r="1617" spans="2:3">
      <c r="B1617" s="926">
        <v>2014</v>
      </c>
      <c r="C1617" s="926">
        <v>92</v>
      </c>
    </row>
    <row r="1618" spans="2:3" ht="15.75" thickBot="1">
      <c r="B1618" s="927"/>
      <c r="C1618" s="927"/>
    </row>
    <row r="1619" spans="2:3">
      <c r="B1619" s="926">
        <v>2015</v>
      </c>
      <c r="C1619" s="926">
        <v>95</v>
      </c>
    </row>
    <row r="1620" spans="2:3" ht="15.75" thickBot="1">
      <c r="B1620" s="927"/>
      <c r="C1620" s="927"/>
    </row>
    <row r="1621" spans="2:3">
      <c r="B1621" s="926">
        <v>2016</v>
      </c>
      <c r="C1621" s="926">
        <v>98</v>
      </c>
    </row>
    <row r="1622" spans="2:3" ht="15.75" thickBot="1">
      <c r="B1622" s="927"/>
      <c r="C1622" s="927"/>
    </row>
    <row r="1623" spans="2:3">
      <c r="B1623" s="28"/>
    </row>
    <row r="1624" spans="2:3" ht="15.75" thickBot="1">
      <c r="B1624" s="22" t="s">
        <v>34</v>
      </c>
    </row>
    <row r="1625" spans="2:3">
      <c r="B1625" s="29"/>
    </row>
    <row r="1626" spans="2:3" ht="15.75" thickBot="1">
      <c r="B1626" s="39" t="s">
        <v>111</v>
      </c>
    </row>
    <row r="1627" spans="2:3">
      <c r="B1627" s="22"/>
    </row>
    <row r="1628" spans="2:3" ht="15.75" thickBot="1">
      <c r="B1628" s="22" t="s">
        <v>21</v>
      </c>
    </row>
    <row r="1629" spans="2:3">
      <c r="B1629" s="29"/>
    </row>
    <row r="1630" spans="2:3" ht="15.75" thickBot="1">
      <c r="B1630" s="24" t="s">
        <v>93</v>
      </c>
    </row>
    <row r="1631" spans="2:3">
      <c r="B1631" s="22"/>
    </row>
    <row r="1632" spans="2:3">
      <c r="B1632" s="22"/>
    </row>
    <row r="1633" spans="2:3" ht="15.75" thickBot="1">
      <c r="B1633" s="22" t="s">
        <v>23</v>
      </c>
    </row>
    <row r="1634" spans="2:3">
      <c r="B1634" s="29"/>
    </row>
    <row r="1635" spans="2:3" ht="30.75" thickBot="1">
      <c r="B1635" s="24" t="s">
        <v>94</v>
      </c>
    </row>
    <row r="1636" spans="2:3">
      <c r="B1636" s="25"/>
    </row>
    <row r="1637" spans="2:3" ht="15.75" thickBot="1">
      <c r="B1637" s="25" t="s">
        <v>25</v>
      </c>
    </row>
    <row r="1638" spans="2:3">
      <c r="B1638" s="926" t="s">
        <v>26</v>
      </c>
      <c r="C1638" s="930" t="s">
        <v>117</v>
      </c>
    </row>
    <row r="1639" spans="2:3" ht="15.75" thickBot="1">
      <c r="B1639" s="927"/>
      <c r="C1639" s="931"/>
    </row>
    <row r="1640" spans="2:3">
      <c r="B1640" s="926" t="s">
        <v>28</v>
      </c>
      <c r="C1640" s="930" t="s">
        <v>29</v>
      </c>
    </row>
    <row r="1641" spans="2:3" ht="15.75" thickBot="1">
      <c r="B1641" s="927"/>
      <c r="C1641" s="931"/>
    </row>
    <row r="1642" spans="2:3">
      <c r="B1642" s="932" t="s">
        <v>30</v>
      </c>
      <c r="C1642" s="930">
        <v>155</v>
      </c>
    </row>
    <row r="1643" spans="2:3" ht="15.75" thickBot="1">
      <c r="B1643" s="933"/>
      <c r="C1643" s="931"/>
    </row>
    <row r="1644" spans="2:3">
      <c r="B1644" s="932" t="s">
        <v>31</v>
      </c>
      <c r="C1644" s="926"/>
    </row>
    <row r="1645" spans="2:3" ht="15.75" thickBot="1">
      <c r="B1645" s="933"/>
      <c r="C1645" s="927"/>
    </row>
    <row r="1646" spans="2:3">
      <c r="B1646" s="28"/>
    </row>
    <row r="1647" spans="2:3" ht="15.75" thickBot="1">
      <c r="B1647" s="22" t="s">
        <v>32</v>
      </c>
    </row>
    <row r="1648" spans="2:3">
      <c r="B1648" s="926">
        <v>2011</v>
      </c>
      <c r="C1648" s="926">
        <v>0.55000000000000004</v>
      </c>
    </row>
    <row r="1649" spans="2:3" ht="15.75" thickBot="1">
      <c r="B1649" s="927"/>
      <c r="C1649" s="927"/>
    </row>
    <row r="1650" spans="2:3">
      <c r="B1650" s="926">
        <v>2012</v>
      </c>
      <c r="C1650" s="926">
        <v>0.51</v>
      </c>
    </row>
    <row r="1651" spans="2:3" ht="15.75" thickBot="1">
      <c r="B1651" s="927"/>
      <c r="C1651" s="927"/>
    </row>
    <row r="1652" spans="2:3">
      <c r="B1652" s="926">
        <v>2013</v>
      </c>
      <c r="C1652" s="926">
        <v>1.01</v>
      </c>
    </row>
    <row r="1653" spans="2:3" ht="15.75" thickBot="1">
      <c r="B1653" s="927"/>
      <c r="C1653" s="927"/>
    </row>
    <row r="1654" spans="2:3">
      <c r="B1654" s="22"/>
    </row>
    <row r="1655" spans="2:3" ht="15.75" thickBot="1">
      <c r="B1655" s="22" t="s">
        <v>33</v>
      </c>
    </row>
    <row r="1656" spans="2:3">
      <c r="B1656" s="926">
        <v>2014</v>
      </c>
      <c r="C1656" s="926">
        <v>1.51</v>
      </c>
    </row>
    <row r="1657" spans="2:3" ht="15.75" thickBot="1">
      <c r="B1657" s="927"/>
      <c r="C1657" s="927"/>
    </row>
    <row r="1658" spans="2:3">
      <c r="B1658" s="926">
        <v>2015</v>
      </c>
      <c r="C1658" s="926">
        <v>2.0099999999999998</v>
      </c>
    </row>
    <row r="1659" spans="2:3" ht="15.75" thickBot="1">
      <c r="B1659" s="927"/>
      <c r="C1659" s="927"/>
    </row>
    <row r="1660" spans="2:3">
      <c r="B1660" s="926">
        <v>2016</v>
      </c>
      <c r="C1660" s="926">
        <v>2.5099999999999998</v>
      </c>
    </row>
    <row r="1661" spans="2:3" ht="15.75" thickBot="1">
      <c r="B1661" s="927"/>
      <c r="C1661" s="927"/>
    </row>
    <row r="1662" spans="2:3">
      <c r="B1662" s="28"/>
    </row>
    <row r="1663" spans="2:3" ht="15.75" thickBot="1">
      <c r="B1663" s="22" t="s">
        <v>34</v>
      </c>
    </row>
    <row r="1664" spans="2:3">
      <c r="B1664" s="29"/>
    </row>
    <row r="1665" spans="2:3" ht="15.75" thickBot="1">
      <c r="B1665" s="30" t="s">
        <v>100</v>
      </c>
    </row>
    <row r="1666" spans="2:3">
      <c r="B1666" s="22"/>
    </row>
    <row r="1667" spans="2:3" ht="15.75" thickBot="1">
      <c r="B1667" s="22" t="s">
        <v>21</v>
      </c>
    </row>
    <row r="1668" spans="2:3">
      <c r="B1668" s="29"/>
    </row>
    <row r="1669" spans="2:3" ht="15.75" thickBot="1">
      <c r="B1669" s="24" t="s">
        <v>93</v>
      </c>
    </row>
    <row r="1670" spans="2:3">
      <c r="B1670" s="22"/>
    </row>
    <row r="1671" spans="2:3">
      <c r="B1671" s="22"/>
    </row>
    <row r="1672" spans="2:3" ht="15.75" thickBot="1">
      <c r="B1672" s="22" t="s">
        <v>23</v>
      </c>
    </row>
    <row r="1673" spans="2:3">
      <c r="B1673" s="29"/>
    </row>
    <row r="1674" spans="2:3" ht="30.75" thickBot="1">
      <c r="B1674" s="24" t="s">
        <v>94</v>
      </c>
    </row>
    <row r="1675" spans="2:3">
      <c r="B1675" s="25"/>
    </row>
    <row r="1676" spans="2:3" ht="15.75" thickBot="1">
      <c r="B1676" s="25" t="s">
        <v>25</v>
      </c>
    </row>
    <row r="1677" spans="2:3">
      <c r="B1677" s="926" t="s">
        <v>26</v>
      </c>
      <c r="C1677" s="930" t="s">
        <v>118</v>
      </c>
    </row>
    <row r="1678" spans="2:3" ht="15.75" thickBot="1">
      <c r="B1678" s="927"/>
      <c r="C1678" s="931"/>
    </row>
    <row r="1679" spans="2:3">
      <c r="B1679" s="926" t="s">
        <v>28</v>
      </c>
      <c r="C1679" s="930" t="s">
        <v>29</v>
      </c>
    </row>
    <row r="1680" spans="2:3" ht="15.75" thickBot="1">
      <c r="B1680" s="927"/>
      <c r="C1680" s="931"/>
    </row>
    <row r="1681" spans="2:3">
      <c r="B1681" s="932" t="s">
        <v>30</v>
      </c>
      <c r="C1681" s="930">
        <v>155</v>
      </c>
    </row>
    <row r="1682" spans="2:3" ht="15.75" thickBot="1">
      <c r="B1682" s="933"/>
      <c r="C1682" s="931"/>
    </row>
    <row r="1683" spans="2:3">
      <c r="B1683" s="932" t="s">
        <v>31</v>
      </c>
      <c r="C1683" s="926"/>
    </row>
    <row r="1684" spans="2:3" ht="15.75" thickBot="1">
      <c r="B1684" s="933"/>
      <c r="C1684" s="927"/>
    </row>
    <row r="1685" spans="2:3">
      <c r="B1685" s="28"/>
    </row>
    <row r="1686" spans="2:3" ht="15.75" thickBot="1">
      <c r="B1686" s="22" t="s">
        <v>32</v>
      </c>
    </row>
    <row r="1687" spans="2:3">
      <c r="B1687" s="926">
        <v>2011</v>
      </c>
      <c r="C1687" s="926" t="s">
        <v>119</v>
      </c>
    </row>
    <row r="1688" spans="2:3" ht="15.75" thickBot="1">
      <c r="B1688" s="927"/>
      <c r="C1688" s="927"/>
    </row>
    <row r="1689" spans="2:3">
      <c r="B1689" s="926">
        <v>2012</v>
      </c>
      <c r="C1689" s="926">
        <v>13.19</v>
      </c>
    </row>
    <row r="1690" spans="2:3" ht="15.75" thickBot="1">
      <c r="B1690" s="927"/>
      <c r="C1690" s="927"/>
    </row>
    <row r="1691" spans="2:3">
      <c r="B1691" s="926">
        <v>2013</v>
      </c>
      <c r="C1691" s="926">
        <v>14.51</v>
      </c>
    </row>
    <row r="1692" spans="2:3" ht="15.75" thickBot="1">
      <c r="B1692" s="927"/>
      <c r="C1692" s="927"/>
    </row>
    <row r="1693" spans="2:3">
      <c r="B1693" s="22"/>
    </row>
    <row r="1694" spans="2:3" ht="15.75" thickBot="1">
      <c r="B1694" s="22" t="s">
        <v>33</v>
      </c>
    </row>
    <row r="1695" spans="2:3">
      <c r="B1695" s="926">
        <v>2014</v>
      </c>
      <c r="C1695" s="926">
        <v>16.010000000000002</v>
      </c>
    </row>
    <row r="1696" spans="2:3" ht="15.75" thickBot="1">
      <c r="B1696" s="927"/>
      <c r="C1696" s="927"/>
    </row>
    <row r="1697" spans="2:3">
      <c r="B1697" s="926">
        <v>2015</v>
      </c>
      <c r="C1697" s="926">
        <v>17.45</v>
      </c>
    </row>
    <row r="1698" spans="2:3" ht="15.75" thickBot="1">
      <c r="B1698" s="927"/>
      <c r="C1698" s="927"/>
    </row>
    <row r="1699" spans="2:3">
      <c r="B1699" s="926">
        <v>2016</v>
      </c>
      <c r="C1699" s="926">
        <v>18.84</v>
      </c>
    </row>
    <row r="1700" spans="2:3" ht="15.75" thickBot="1">
      <c r="B1700" s="927"/>
      <c r="C1700" s="927"/>
    </row>
    <row r="1701" spans="2:3">
      <c r="B1701" s="28"/>
    </row>
    <row r="1702" spans="2:3" ht="15.75" thickBot="1">
      <c r="B1702" s="22" t="s">
        <v>34</v>
      </c>
    </row>
    <row r="1703" spans="2:3">
      <c r="B1703" s="29"/>
    </row>
    <row r="1704" spans="2:3" ht="15.75" thickBot="1">
      <c r="B1704" s="30" t="s">
        <v>100</v>
      </c>
    </row>
    <row r="1705" spans="2:3">
      <c r="B1705" s="22"/>
    </row>
    <row r="1706" spans="2:3" ht="15.75" thickBot="1">
      <c r="B1706" s="22" t="s">
        <v>21</v>
      </c>
    </row>
    <row r="1707" spans="2:3">
      <c r="B1707" s="29"/>
    </row>
    <row r="1708" spans="2:3" ht="15.75" thickBot="1">
      <c r="B1708" s="24" t="s">
        <v>93</v>
      </c>
    </row>
    <row r="1709" spans="2:3">
      <c r="B1709" s="22"/>
    </row>
    <row r="1710" spans="2:3">
      <c r="B1710" s="22"/>
    </row>
    <row r="1711" spans="2:3" ht="15.75" thickBot="1">
      <c r="B1711" s="22" t="s">
        <v>23</v>
      </c>
    </row>
    <row r="1712" spans="2:3">
      <c r="B1712" s="29"/>
    </row>
    <row r="1713" spans="2:3" ht="30.75" thickBot="1">
      <c r="B1713" s="24" t="s">
        <v>94</v>
      </c>
    </row>
    <row r="1714" spans="2:3">
      <c r="B1714" s="25"/>
    </row>
    <row r="1715" spans="2:3" ht="15.75" thickBot="1">
      <c r="B1715" s="25" t="s">
        <v>25</v>
      </c>
    </row>
    <row r="1716" spans="2:3">
      <c r="B1716" s="926" t="s">
        <v>26</v>
      </c>
      <c r="C1716" s="930" t="s">
        <v>120</v>
      </c>
    </row>
    <row r="1717" spans="2:3" ht="15.75" thickBot="1">
      <c r="B1717" s="927"/>
      <c r="C1717" s="931"/>
    </row>
    <row r="1718" spans="2:3">
      <c r="B1718" s="926" t="s">
        <v>28</v>
      </c>
      <c r="C1718" s="930" t="s">
        <v>121</v>
      </c>
    </row>
    <row r="1719" spans="2:3" ht="15.75" thickBot="1">
      <c r="B1719" s="927"/>
      <c r="C1719" s="931"/>
    </row>
    <row r="1720" spans="2:3">
      <c r="B1720" s="932" t="s">
        <v>30</v>
      </c>
      <c r="C1720" s="930">
        <v>60</v>
      </c>
    </row>
    <row r="1721" spans="2:3" ht="15.75" thickBot="1">
      <c r="B1721" s="933"/>
      <c r="C1721" s="931"/>
    </row>
    <row r="1722" spans="2:3">
      <c r="B1722" s="932" t="s">
        <v>31</v>
      </c>
      <c r="C1722" s="926"/>
    </row>
    <row r="1723" spans="2:3" ht="15.75" thickBot="1">
      <c r="B1723" s="933"/>
      <c r="C1723" s="927"/>
    </row>
    <row r="1724" spans="2:3">
      <c r="B1724" s="28"/>
    </row>
    <row r="1725" spans="2:3" ht="15.75" thickBot="1">
      <c r="B1725" s="22" t="s">
        <v>32</v>
      </c>
    </row>
    <row r="1726" spans="2:3">
      <c r="B1726" s="926">
        <v>2011</v>
      </c>
      <c r="C1726" s="926" t="s">
        <v>45</v>
      </c>
    </row>
    <row r="1727" spans="2:3" ht="15.75" thickBot="1">
      <c r="B1727" s="927"/>
      <c r="C1727" s="927"/>
    </row>
    <row r="1728" spans="2:3">
      <c r="B1728" s="926">
        <v>2012</v>
      </c>
      <c r="C1728" s="926" t="s">
        <v>45</v>
      </c>
    </row>
    <row r="1729" spans="2:3" ht="15.75" thickBot="1">
      <c r="B1729" s="927"/>
      <c r="C1729" s="927"/>
    </row>
    <row r="1730" spans="2:3">
      <c r="B1730" s="926">
        <v>2013</v>
      </c>
      <c r="C1730" s="926">
        <v>7</v>
      </c>
    </row>
    <row r="1731" spans="2:3" ht="15.75" thickBot="1">
      <c r="B1731" s="927"/>
      <c r="C1731" s="927"/>
    </row>
    <row r="1732" spans="2:3">
      <c r="B1732" s="22"/>
    </row>
    <row r="1733" spans="2:3" ht="15.75" thickBot="1">
      <c r="B1733" s="22" t="s">
        <v>33</v>
      </c>
    </row>
    <row r="1734" spans="2:3">
      <c r="B1734" s="926">
        <v>2014</v>
      </c>
      <c r="C1734" s="926">
        <v>7</v>
      </c>
    </row>
    <row r="1735" spans="2:3" ht="15.75" thickBot="1">
      <c r="B1735" s="927"/>
      <c r="C1735" s="927"/>
    </row>
    <row r="1736" spans="2:3">
      <c r="B1736" s="926">
        <v>2015</v>
      </c>
      <c r="C1736" s="926">
        <v>7</v>
      </c>
    </row>
    <row r="1737" spans="2:3" ht="15.75" thickBot="1">
      <c r="B1737" s="927"/>
      <c r="C1737" s="927"/>
    </row>
    <row r="1738" spans="2:3">
      <c r="B1738" s="926">
        <v>2016</v>
      </c>
      <c r="C1738" s="926">
        <v>8</v>
      </c>
    </row>
    <row r="1739" spans="2:3" ht="15.75" thickBot="1">
      <c r="B1739" s="927"/>
      <c r="C1739" s="927"/>
    </row>
    <row r="1740" spans="2:3">
      <c r="B1740" s="28"/>
    </row>
    <row r="1741" spans="2:3" ht="15.75" thickBot="1">
      <c r="B1741" s="22" t="s">
        <v>34</v>
      </c>
    </row>
    <row r="1742" spans="2:3">
      <c r="B1742" s="29"/>
    </row>
    <row r="1743" spans="2:3" ht="15.75" thickBot="1">
      <c r="B1743" s="32" t="s">
        <v>122</v>
      </c>
    </row>
    <row r="1744" spans="2:3">
      <c r="B1744" s="22"/>
    </row>
    <row r="1745" spans="2:3" ht="15.75" thickBot="1">
      <c r="B1745" s="22" t="s">
        <v>21</v>
      </c>
    </row>
    <row r="1746" spans="2:3">
      <c r="B1746" s="29"/>
    </row>
    <row r="1747" spans="2:3" ht="15.75" thickBot="1">
      <c r="B1747" s="24" t="s">
        <v>123</v>
      </c>
    </row>
    <row r="1748" spans="2:3">
      <c r="B1748" s="22"/>
    </row>
    <row r="1749" spans="2:3">
      <c r="B1749" s="22"/>
    </row>
    <row r="1750" spans="2:3" ht="15.75" thickBot="1">
      <c r="B1750" s="22" t="s">
        <v>23</v>
      </c>
    </row>
    <row r="1751" spans="2:3">
      <c r="B1751" s="29"/>
    </row>
    <row r="1752" spans="2:3">
      <c r="B1752" s="40"/>
    </row>
    <row r="1753" spans="2:3" ht="30.75" thickBot="1">
      <c r="B1753" s="24" t="s">
        <v>124</v>
      </c>
    </row>
    <row r="1754" spans="2:3">
      <c r="B1754" s="25"/>
    </row>
    <row r="1755" spans="2:3" ht="15.75" thickBot="1">
      <c r="B1755" s="25" t="s">
        <v>25</v>
      </c>
    </row>
    <row r="1756" spans="2:3">
      <c r="B1756" s="926" t="s">
        <v>26</v>
      </c>
      <c r="C1756" s="930" t="s">
        <v>125</v>
      </c>
    </row>
    <row r="1757" spans="2:3" ht="15.75" thickBot="1">
      <c r="B1757" s="927"/>
      <c r="C1757" s="931"/>
    </row>
    <row r="1758" spans="2:3">
      <c r="B1758" s="926" t="s">
        <v>28</v>
      </c>
      <c r="C1758" s="930" t="s">
        <v>54</v>
      </c>
    </row>
    <row r="1759" spans="2:3" ht="15.75" thickBot="1">
      <c r="B1759" s="927"/>
      <c r="C1759" s="931"/>
    </row>
    <row r="1760" spans="2:3">
      <c r="B1760" s="932" t="s">
        <v>30</v>
      </c>
      <c r="C1760" s="930">
        <v>190</v>
      </c>
    </row>
    <row r="1761" spans="2:3" ht="15.75" thickBot="1">
      <c r="B1761" s="933"/>
      <c r="C1761" s="931"/>
    </row>
    <row r="1762" spans="2:3">
      <c r="B1762" s="932" t="s">
        <v>31</v>
      </c>
      <c r="C1762" s="926"/>
    </row>
    <row r="1763" spans="2:3" ht="15.75" thickBot="1">
      <c r="B1763" s="933"/>
      <c r="C1763" s="927"/>
    </row>
    <row r="1764" spans="2:3">
      <c r="B1764" s="28"/>
    </row>
    <row r="1765" spans="2:3" ht="15.75" thickBot="1">
      <c r="B1765" s="22" t="s">
        <v>32</v>
      </c>
    </row>
    <row r="1766" spans="2:3">
      <c r="B1766" s="926">
        <v>2011</v>
      </c>
      <c r="C1766" s="926" t="s">
        <v>45</v>
      </c>
    </row>
    <row r="1767" spans="2:3" ht="15.75" thickBot="1">
      <c r="B1767" s="927"/>
      <c r="C1767" s="927"/>
    </row>
    <row r="1768" spans="2:3">
      <c r="B1768" s="926">
        <v>2012</v>
      </c>
      <c r="C1768" s="926" t="s">
        <v>45</v>
      </c>
    </row>
    <row r="1769" spans="2:3" ht="15.75" thickBot="1">
      <c r="B1769" s="927"/>
      <c r="C1769" s="927"/>
    </row>
    <row r="1770" spans="2:3">
      <c r="B1770" s="926">
        <v>2013</v>
      </c>
      <c r="C1770" s="926">
        <v>6.7</v>
      </c>
    </row>
    <row r="1771" spans="2:3" ht="15.75" thickBot="1">
      <c r="B1771" s="927"/>
      <c r="C1771" s="927"/>
    </row>
    <row r="1772" spans="2:3">
      <c r="B1772" s="22"/>
    </row>
    <row r="1773" spans="2:3" ht="15.75" thickBot="1">
      <c r="B1773" s="22" t="s">
        <v>33</v>
      </c>
    </row>
    <row r="1774" spans="2:3">
      <c r="B1774" s="926">
        <v>2014</v>
      </c>
      <c r="C1774" s="926">
        <v>7.7</v>
      </c>
    </row>
    <row r="1775" spans="2:3" ht="15.75" thickBot="1">
      <c r="B1775" s="927"/>
      <c r="C1775" s="927"/>
    </row>
    <row r="1776" spans="2:3">
      <c r="B1776" s="926">
        <v>2015</v>
      </c>
      <c r="C1776" s="926" t="s">
        <v>45</v>
      </c>
    </row>
    <row r="1777" spans="2:3" ht="15.75" thickBot="1">
      <c r="B1777" s="927"/>
      <c r="C1777" s="927"/>
    </row>
    <row r="1778" spans="2:3">
      <c r="B1778" s="926">
        <v>2016</v>
      </c>
      <c r="C1778" s="926">
        <v>13</v>
      </c>
    </row>
    <row r="1779" spans="2:3" ht="15.75" thickBot="1">
      <c r="B1779" s="927"/>
      <c r="C1779" s="927"/>
    </row>
    <row r="1780" spans="2:3">
      <c r="B1780" s="28"/>
    </row>
    <row r="1781" spans="2:3" ht="15.75" thickBot="1">
      <c r="B1781" s="22" t="s">
        <v>34</v>
      </c>
    </row>
    <row r="1782" spans="2:3">
      <c r="B1782" s="29"/>
    </row>
    <row r="1783" spans="2:3" ht="39" thickBot="1">
      <c r="B1783" s="32" t="s">
        <v>126</v>
      </c>
    </row>
    <row r="1784" spans="2:3">
      <c r="B1784" s="22"/>
    </row>
    <row r="1785" spans="2:3" ht="15.75" thickBot="1">
      <c r="B1785" s="22" t="s">
        <v>21</v>
      </c>
    </row>
    <row r="1786" spans="2:3">
      <c r="B1786" s="29"/>
    </row>
    <row r="1787" spans="2:3" ht="15.75" thickBot="1">
      <c r="B1787" s="24" t="s">
        <v>123</v>
      </c>
    </row>
    <row r="1788" spans="2:3">
      <c r="B1788" s="22"/>
    </row>
    <row r="1789" spans="2:3">
      <c r="B1789" s="22"/>
    </row>
    <row r="1790" spans="2:3" ht="15.75" thickBot="1">
      <c r="B1790" s="22" t="s">
        <v>23</v>
      </c>
    </row>
    <row r="1791" spans="2:3">
      <c r="B1791" s="29"/>
    </row>
    <row r="1792" spans="2:3">
      <c r="B1792" s="40"/>
    </row>
    <row r="1793" spans="2:3" ht="30.75" thickBot="1">
      <c r="B1793" s="24" t="s">
        <v>124</v>
      </c>
    </row>
    <row r="1794" spans="2:3">
      <c r="B1794" s="25"/>
    </row>
    <row r="1795" spans="2:3" ht="15.75" thickBot="1">
      <c r="B1795" s="25" t="s">
        <v>25</v>
      </c>
    </row>
    <row r="1796" spans="2:3">
      <c r="B1796" s="926" t="s">
        <v>26</v>
      </c>
      <c r="C1796" s="930" t="s">
        <v>127</v>
      </c>
    </row>
    <row r="1797" spans="2:3" ht="15.75" thickBot="1">
      <c r="B1797" s="927"/>
      <c r="C1797" s="931"/>
    </row>
    <row r="1798" spans="2:3">
      <c r="B1798" s="926" t="s">
        <v>28</v>
      </c>
      <c r="C1798" s="930" t="s">
        <v>54</v>
      </c>
    </row>
    <row r="1799" spans="2:3" ht="15.75" thickBot="1">
      <c r="B1799" s="927"/>
      <c r="C1799" s="931"/>
    </row>
    <row r="1800" spans="2:3">
      <c r="B1800" s="932" t="s">
        <v>30</v>
      </c>
      <c r="C1800" s="930">
        <v>190</v>
      </c>
    </row>
    <row r="1801" spans="2:3" ht="15.75" thickBot="1">
      <c r="B1801" s="933"/>
      <c r="C1801" s="931"/>
    </row>
    <row r="1802" spans="2:3">
      <c r="B1802" s="932" t="s">
        <v>31</v>
      </c>
      <c r="C1802" s="926"/>
    </row>
    <row r="1803" spans="2:3" ht="15.75" thickBot="1">
      <c r="B1803" s="933"/>
      <c r="C1803" s="927"/>
    </row>
    <row r="1804" spans="2:3">
      <c r="B1804" s="28"/>
    </row>
    <row r="1805" spans="2:3" ht="15.75" thickBot="1">
      <c r="B1805" s="22" t="s">
        <v>32</v>
      </c>
    </row>
    <row r="1806" spans="2:3">
      <c r="B1806" s="926">
        <v>2011</v>
      </c>
      <c r="C1806" s="926" t="s">
        <v>45</v>
      </c>
    </row>
    <row r="1807" spans="2:3" ht="15.75" thickBot="1">
      <c r="B1807" s="927"/>
      <c r="C1807" s="927"/>
    </row>
    <row r="1808" spans="2:3">
      <c r="B1808" s="926">
        <v>2012</v>
      </c>
      <c r="C1808" s="926" t="s">
        <v>45</v>
      </c>
    </row>
    <row r="1809" spans="2:3" ht="15.75" thickBot="1">
      <c r="B1809" s="927"/>
      <c r="C1809" s="927"/>
    </row>
    <row r="1810" spans="2:3">
      <c r="B1810" s="926">
        <v>2013</v>
      </c>
      <c r="C1810" s="926">
        <v>3.6</v>
      </c>
    </row>
    <row r="1811" spans="2:3" ht="15.75" thickBot="1">
      <c r="B1811" s="927"/>
      <c r="C1811" s="927"/>
    </row>
    <row r="1812" spans="2:3">
      <c r="B1812" s="22"/>
    </row>
    <row r="1813" spans="2:3" ht="15.75" thickBot="1">
      <c r="B1813" s="22" t="s">
        <v>33</v>
      </c>
    </row>
    <row r="1814" spans="2:3">
      <c r="B1814" s="926">
        <v>2014</v>
      </c>
      <c r="C1814" s="926">
        <v>3.6</v>
      </c>
    </row>
    <row r="1815" spans="2:3" ht="15.75" thickBot="1">
      <c r="B1815" s="927"/>
      <c r="C1815" s="927"/>
    </row>
    <row r="1816" spans="2:3">
      <c r="B1816" s="926">
        <v>2015</v>
      </c>
      <c r="C1816" s="926" t="s">
        <v>45</v>
      </c>
    </row>
    <row r="1817" spans="2:3" ht="15.75" thickBot="1">
      <c r="B1817" s="927"/>
      <c r="C1817" s="927"/>
    </row>
    <row r="1818" spans="2:3">
      <c r="B1818" s="926">
        <v>2016</v>
      </c>
      <c r="C1818" s="926">
        <v>8.6</v>
      </c>
    </row>
    <row r="1819" spans="2:3" ht="15.75" thickBot="1">
      <c r="B1819" s="927"/>
      <c r="C1819" s="927"/>
    </row>
    <row r="1820" spans="2:3">
      <c r="B1820" s="28"/>
    </row>
    <row r="1821" spans="2:3" ht="15.75" thickBot="1">
      <c r="B1821" s="22" t="s">
        <v>34</v>
      </c>
    </row>
    <row r="1822" spans="2:3">
      <c r="B1822" s="29"/>
    </row>
    <row r="1823" spans="2:3" ht="39" thickBot="1">
      <c r="B1823" s="32" t="s">
        <v>126</v>
      </c>
    </row>
    <row r="1824" spans="2:3">
      <c r="B1824" s="22"/>
    </row>
    <row r="1825" spans="2:3" ht="15.75" thickBot="1">
      <c r="B1825" s="22" t="s">
        <v>21</v>
      </c>
    </row>
    <row r="1826" spans="2:3">
      <c r="B1826" s="29"/>
    </row>
    <row r="1827" spans="2:3" ht="15.75" thickBot="1">
      <c r="B1827" s="24" t="s">
        <v>123</v>
      </c>
    </row>
    <row r="1828" spans="2:3">
      <c r="B1828" s="22"/>
    </row>
    <row r="1829" spans="2:3">
      <c r="B1829" s="22"/>
    </row>
    <row r="1830" spans="2:3" ht="15.75" thickBot="1">
      <c r="B1830" s="22" t="s">
        <v>23</v>
      </c>
    </row>
    <row r="1831" spans="2:3">
      <c r="B1831" s="29"/>
    </row>
    <row r="1832" spans="2:3">
      <c r="B1832" s="40"/>
    </row>
    <row r="1833" spans="2:3" ht="30.75" thickBot="1">
      <c r="B1833" s="24" t="s">
        <v>124</v>
      </c>
    </row>
    <row r="1834" spans="2:3">
      <c r="B1834" s="25"/>
    </row>
    <row r="1835" spans="2:3" ht="15.75" thickBot="1">
      <c r="B1835" s="25" t="s">
        <v>25</v>
      </c>
    </row>
    <row r="1836" spans="2:3">
      <c r="B1836" s="926" t="s">
        <v>26</v>
      </c>
      <c r="C1836" s="930" t="s">
        <v>128</v>
      </c>
    </row>
    <row r="1837" spans="2:3" ht="15.75" thickBot="1">
      <c r="B1837" s="927"/>
      <c r="C1837" s="931"/>
    </row>
    <row r="1838" spans="2:3">
      <c r="B1838" s="926" t="s">
        <v>28</v>
      </c>
      <c r="C1838" s="930" t="s">
        <v>54</v>
      </c>
    </row>
    <row r="1839" spans="2:3" ht="15.75" thickBot="1">
      <c r="B1839" s="927"/>
      <c r="C1839" s="931"/>
    </row>
    <row r="1840" spans="2:3">
      <c r="B1840" s="932" t="s">
        <v>30</v>
      </c>
      <c r="C1840" s="930">
        <v>190</v>
      </c>
    </row>
    <row r="1841" spans="2:3" ht="15.75" thickBot="1">
      <c r="B1841" s="933"/>
      <c r="C1841" s="931"/>
    </row>
    <row r="1842" spans="2:3">
      <c r="B1842" s="932" t="s">
        <v>31</v>
      </c>
      <c r="C1842" s="926"/>
    </row>
    <row r="1843" spans="2:3" ht="15.75" thickBot="1">
      <c r="B1843" s="933"/>
      <c r="C1843" s="927"/>
    </row>
    <row r="1844" spans="2:3">
      <c r="B1844" s="28"/>
    </row>
    <row r="1845" spans="2:3" ht="15.75" thickBot="1">
      <c r="B1845" s="22" t="s">
        <v>32</v>
      </c>
    </row>
    <row r="1846" spans="2:3">
      <c r="B1846" s="926">
        <v>2011</v>
      </c>
      <c r="C1846" s="926" t="s">
        <v>45</v>
      </c>
    </row>
    <row r="1847" spans="2:3" ht="15.75" thickBot="1">
      <c r="B1847" s="927"/>
      <c r="C1847" s="927"/>
    </row>
    <row r="1848" spans="2:3">
      <c r="B1848" s="926">
        <v>2012</v>
      </c>
      <c r="C1848" s="926" t="s">
        <v>45</v>
      </c>
    </row>
    <row r="1849" spans="2:3" ht="15.75" thickBot="1">
      <c r="B1849" s="927"/>
      <c r="C1849" s="927"/>
    </row>
    <row r="1850" spans="2:3">
      <c r="B1850" s="926">
        <v>2013</v>
      </c>
      <c r="C1850" s="926">
        <v>6.1</v>
      </c>
    </row>
    <row r="1851" spans="2:3" ht="15.75" thickBot="1">
      <c r="B1851" s="927"/>
      <c r="C1851" s="927"/>
    </row>
    <row r="1852" spans="2:3">
      <c r="B1852" s="22"/>
    </row>
    <row r="1853" spans="2:3" ht="15.75" thickBot="1">
      <c r="B1853" s="22" t="s">
        <v>33</v>
      </c>
    </row>
    <row r="1854" spans="2:3">
      <c r="B1854" s="926">
        <v>2014</v>
      </c>
      <c r="C1854" s="926">
        <v>7.1</v>
      </c>
    </row>
    <row r="1855" spans="2:3" ht="15.75" thickBot="1">
      <c r="B1855" s="927"/>
      <c r="C1855" s="927"/>
    </row>
    <row r="1856" spans="2:3">
      <c r="B1856" s="926">
        <v>2015</v>
      </c>
      <c r="C1856" s="926" t="s">
        <v>45</v>
      </c>
    </row>
    <row r="1857" spans="2:3" ht="15.75" thickBot="1">
      <c r="B1857" s="927"/>
      <c r="C1857" s="927"/>
    </row>
    <row r="1858" spans="2:3">
      <c r="B1858" s="926">
        <v>2016</v>
      </c>
      <c r="C1858" s="926" t="s">
        <v>45</v>
      </c>
    </row>
    <row r="1859" spans="2:3" ht="15.75" thickBot="1">
      <c r="B1859" s="927"/>
      <c r="C1859" s="927"/>
    </row>
    <row r="1860" spans="2:3">
      <c r="B1860" s="28"/>
    </row>
    <row r="1861" spans="2:3" ht="15.75" thickBot="1">
      <c r="B1861" s="22" t="s">
        <v>34</v>
      </c>
    </row>
    <row r="1862" spans="2:3">
      <c r="B1862" s="29"/>
    </row>
    <row r="1863" spans="2:3" ht="15.75" thickBot="1">
      <c r="B1863" s="32" t="s">
        <v>129</v>
      </c>
    </row>
    <row r="1864" spans="2:3">
      <c r="B1864" s="22"/>
    </row>
    <row r="1865" spans="2:3" ht="15.75" thickBot="1">
      <c r="B1865" s="22" t="s">
        <v>21</v>
      </c>
    </row>
    <row r="1866" spans="2:3">
      <c r="B1866" s="29"/>
    </row>
    <row r="1867" spans="2:3" ht="15.75" thickBot="1">
      <c r="B1867" s="24" t="s">
        <v>123</v>
      </c>
    </row>
    <row r="1868" spans="2:3">
      <c r="B1868" s="22"/>
    </row>
    <row r="1869" spans="2:3">
      <c r="B1869" s="22"/>
    </row>
    <row r="1870" spans="2:3" ht="15.75" thickBot="1">
      <c r="B1870" s="22" t="s">
        <v>23</v>
      </c>
    </row>
    <row r="1871" spans="2:3">
      <c r="B1871" s="29"/>
    </row>
    <row r="1872" spans="2:3">
      <c r="B1872" s="40"/>
    </row>
    <row r="1873" spans="2:3" ht="30.75" thickBot="1">
      <c r="B1873" s="24" t="s">
        <v>124</v>
      </c>
    </row>
    <row r="1874" spans="2:3">
      <c r="B1874" s="25"/>
    </row>
    <row r="1875" spans="2:3" ht="15.75" thickBot="1">
      <c r="B1875" s="25" t="s">
        <v>25</v>
      </c>
    </row>
    <row r="1876" spans="2:3">
      <c r="B1876" s="926" t="s">
        <v>26</v>
      </c>
      <c r="C1876" s="930" t="s">
        <v>130</v>
      </c>
    </row>
    <row r="1877" spans="2:3" ht="15.75" thickBot="1">
      <c r="B1877" s="927"/>
      <c r="C1877" s="931"/>
    </row>
    <row r="1878" spans="2:3">
      <c r="B1878" s="926" t="s">
        <v>28</v>
      </c>
      <c r="C1878" s="930" t="s">
        <v>54</v>
      </c>
    </row>
    <row r="1879" spans="2:3" ht="15.75" thickBot="1">
      <c r="B1879" s="927"/>
      <c r="C1879" s="931"/>
    </row>
    <row r="1880" spans="2:3">
      <c r="B1880" s="932" t="s">
        <v>30</v>
      </c>
      <c r="C1880" s="930">
        <v>190</v>
      </c>
    </row>
    <row r="1881" spans="2:3" ht="15.75" thickBot="1">
      <c r="B1881" s="933"/>
      <c r="C1881" s="931"/>
    </row>
    <row r="1882" spans="2:3">
      <c r="B1882" s="932" t="s">
        <v>31</v>
      </c>
      <c r="C1882" s="926"/>
    </row>
    <row r="1883" spans="2:3" ht="15.75" thickBot="1">
      <c r="B1883" s="933"/>
      <c r="C1883" s="927"/>
    </row>
    <row r="1884" spans="2:3">
      <c r="B1884" s="28"/>
    </row>
    <row r="1885" spans="2:3" ht="15.75" thickBot="1">
      <c r="B1885" s="22" t="s">
        <v>32</v>
      </c>
    </row>
    <row r="1886" spans="2:3">
      <c r="B1886" s="926">
        <v>2011</v>
      </c>
      <c r="C1886" s="926" t="s">
        <v>45</v>
      </c>
    </row>
    <row r="1887" spans="2:3" ht="15.75" thickBot="1">
      <c r="B1887" s="927"/>
      <c r="C1887" s="927"/>
    </row>
    <row r="1888" spans="2:3">
      <c r="B1888" s="926">
        <v>2012</v>
      </c>
      <c r="C1888" s="926" t="s">
        <v>45</v>
      </c>
    </row>
    <row r="1889" spans="2:3" ht="15.75" thickBot="1">
      <c r="B1889" s="927"/>
      <c r="C1889" s="927"/>
    </row>
    <row r="1890" spans="2:3">
      <c r="B1890" s="926">
        <v>2013</v>
      </c>
      <c r="C1890" s="926">
        <v>16</v>
      </c>
    </row>
    <row r="1891" spans="2:3" ht="15.75" thickBot="1">
      <c r="B1891" s="927"/>
      <c r="C1891" s="927"/>
    </row>
    <row r="1892" spans="2:3">
      <c r="B1892" s="22"/>
    </row>
    <row r="1893" spans="2:3" ht="15.75" thickBot="1">
      <c r="B1893" s="22" t="s">
        <v>33</v>
      </c>
    </row>
    <row r="1894" spans="2:3">
      <c r="B1894" s="926">
        <v>2014</v>
      </c>
      <c r="C1894" s="926">
        <v>15.2</v>
      </c>
    </row>
    <row r="1895" spans="2:3" ht="15.75" thickBot="1">
      <c r="B1895" s="927"/>
      <c r="C1895" s="927"/>
    </row>
    <row r="1896" spans="2:3">
      <c r="B1896" s="926">
        <v>2015</v>
      </c>
      <c r="C1896" s="926" t="s">
        <v>45</v>
      </c>
    </row>
    <row r="1897" spans="2:3" ht="15.75" thickBot="1">
      <c r="B1897" s="927"/>
      <c r="C1897" s="927"/>
    </row>
    <row r="1898" spans="2:3">
      <c r="B1898" s="926">
        <v>2016</v>
      </c>
      <c r="C1898" s="926" t="s">
        <v>45</v>
      </c>
    </row>
    <row r="1899" spans="2:3" ht="15.75" thickBot="1">
      <c r="B1899" s="927"/>
      <c r="C1899" s="927"/>
    </row>
    <row r="1900" spans="2:3">
      <c r="B1900" s="28"/>
    </row>
    <row r="1901" spans="2:3" ht="15.75" thickBot="1">
      <c r="B1901" s="22" t="s">
        <v>34</v>
      </c>
    </row>
    <row r="1902" spans="2:3">
      <c r="B1902" s="29"/>
    </row>
    <row r="1903" spans="2:3" ht="15.75" thickBot="1">
      <c r="B1903" s="32" t="s">
        <v>129</v>
      </c>
    </row>
    <row r="1904" spans="2:3">
      <c r="B1904" s="22"/>
    </row>
    <row r="1905" spans="2:3" ht="15.75" thickBot="1">
      <c r="B1905" s="22" t="s">
        <v>21</v>
      </c>
    </row>
    <row r="1906" spans="2:3">
      <c r="B1906" s="29"/>
    </row>
    <row r="1907" spans="2:3" ht="15.75" thickBot="1">
      <c r="B1907" s="24" t="s">
        <v>123</v>
      </c>
    </row>
    <row r="1908" spans="2:3">
      <c r="B1908" s="22"/>
    </row>
    <row r="1909" spans="2:3">
      <c r="B1909" s="22"/>
    </row>
    <row r="1910" spans="2:3" ht="15.75" thickBot="1">
      <c r="B1910" s="22" t="s">
        <v>23</v>
      </c>
    </row>
    <row r="1911" spans="2:3">
      <c r="B1911" s="29"/>
    </row>
    <row r="1912" spans="2:3">
      <c r="B1912" s="40"/>
    </row>
    <row r="1913" spans="2:3" ht="30.75" thickBot="1">
      <c r="B1913" s="24" t="s">
        <v>124</v>
      </c>
    </row>
    <row r="1914" spans="2:3">
      <c r="B1914" s="25"/>
    </row>
    <row r="1915" spans="2:3" ht="15.75" thickBot="1">
      <c r="B1915" s="25" t="s">
        <v>25</v>
      </c>
    </row>
    <row r="1916" spans="2:3">
      <c r="B1916" s="926" t="s">
        <v>26</v>
      </c>
      <c r="C1916" s="930" t="s">
        <v>131</v>
      </c>
    </row>
    <row r="1917" spans="2:3" ht="15.75" thickBot="1">
      <c r="B1917" s="927"/>
      <c r="C1917" s="931"/>
    </row>
    <row r="1918" spans="2:3">
      <c r="B1918" s="926" t="s">
        <v>28</v>
      </c>
      <c r="C1918" s="930" t="s">
        <v>54</v>
      </c>
    </row>
    <row r="1919" spans="2:3" ht="15.75" thickBot="1">
      <c r="B1919" s="927"/>
      <c r="C1919" s="931"/>
    </row>
    <row r="1920" spans="2:3">
      <c r="B1920" s="932" t="s">
        <v>30</v>
      </c>
      <c r="C1920" s="930">
        <v>190</v>
      </c>
    </row>
    <row r="1921" spans="2:3" ht="15.75" thickBot="1">
      <c r="B1921" s="933"/>
      <c r="C1921" s="931"/>
    </row>
    <row r="1922" spans="2:3">
      <c r="B1922" s="932" t="s">
        <v>31</v>
      </c>
      <c r="C1922" s="926"/>
    </row>
    <row r="1923" spans="2:3" ht="15.75" thickBot="1">
      <c r="B1923" s="933"/>
      <c r="C1923" s="927"/>
    </row>
    <row r="1924" spans="2:3">
      <c r="B1924" s="28"/>
    </row>
    <row r="1925" spans="2:3" ht="15.75" thickBot="1">
      <c r="B1925" s="22" t="s">
        <v>32</v>
      </c>
    </row>
    <row r="1926" spans="2:3">
      <c r="B1926" s="926">
        <v>2011</v>
      </c>
      <c r="C1926" s="926" t="s">
        <v>45</v>
      </c>
    </row>
    <row r="1927" spans="2:3" ht="15.75" thickBot="1">
      <c r="B1927" s="927"/>
      <c r="C1927" s="927"/>
    </row>
    <row r="1928" spans="2:3">
      <c r="B1928" s="926">
        <v>2012</v>
      </c>
      <c r="C1928" s="926" t="s">
        <v>45</v>
      </c>
    </row>
    <row r="1929" spans="2:3" ht="15.75" thickBot="1">
      <c r="B1929" s="927"/>
      <c r="C1929" s="927"/>
    </row>
    <row r="1930" spans="2:3">
      <c r="B1930" s="926">
        <v>2013</v>
      </c>
      <c r="C1930" s="926">
        <v>12</v>
      </c>
    </row>
    <row r="1931" spans="2:3" ht="15.75" thickBot="1">
      <c r="B1931" s="927"/>
      <c r="C1931" s="927"/>
    </row>
    <row r="1932" spans="2:3">
      <c r="B1932" s="22"/>
    </row>
    <row r="1933" spans="2:3" ht="15.75" thickBot="1">
      <c r="B1933" s="22" t="s">
        <v>33</v>
      </c>
    </row>
    <row r="1934" spans="2:3">
      <c r="B1934" s="926">
        <v>2014</v>
      </c>
      <c r="C1934" s="926">
        <v>12</v>
      </c>
    </row>
    <row r="1935" spans="2:3" ht="15.75" thickBot="1">
      <c r="B1935" s="927"/>
      <c r="C1935" s="927"/>
    </row>
    <row r="1936" spans="2:3">
      <c r="B1936" s="926">
        <v>2015</v>
      </c>
      <c r="C1936" s="926" t="s">
        <v>45</v>
      </c>
    </row>
    <row r="1937" spans="2:3" ht="15.75" thickBot="1">
      <c r="B1937" s="927"/>
      <c r="C1937" s="927"/>
    </row>
    <row r="1938" spans="2:3">
      <c r="B1938" s="926">
        <v>2016</v>
      </c>
      <c r="C1938" s="926" t="s">
        <v>45</v>
      </c>
    </row>
    <row r="1939" spans="2:3" ht="15.75" thickBot="1">
      <c r="B1939" s="927"/>
      <c r="C1939" s="927"/>
    </row>
    <row r="1940" spans="2:3">
      <c r="B1940" s="28"/>
    </row>
    <row r="1941" spans="2:3" ht="15.75" thickBot="1">
      <c r="B1941" s="22" t="s">
        <v>34</v>
      </c>
    </row>
    <row r="1942" spans="2:3">
      <c r="B1942" s="29"/>
    </row>
    <row r="1943" spans="2:3" ht="15.75" thickBot="1">
      <c r="B1943" s="32" t="s">
        <v>129</v>
      </c>
    </row>
    <row r="1944" spans="2:3">
      <c r="B1944" s="22"/>
    </row>
    <row r="1945" spans="2:3" ht="15.75" thickBot="1">
      <c r="B1945" s="22" t="s">
        <v>21</v>
      </c>
    </row>
    <row r="1946" spans="2:3">
      <c r="B1946" s="29"/>
    </row>
    <row r="1947" spans="2:3" ht="15.75" thickBot="1">
      <c r="B1947" s="24" t="s">
        <v>123</v>
      </c>
    </row>
    <row r="1948" spans="2:3">
      <c r="B1948" s="22"/>
    </row>
    <row r="1949" spans="2:3">
      <c r="B1949" s="22"/>
    </row>
    <row r="1950" spans="2:3" ht="15.75" thickBot="1">
      <c r="B1950" s="22" t="s">
        <v>23</v>
      </c>
    </row>
    <row r="1951" spans="2:3">
      <c r="B1951" s="29"/>
    </row>
    <row r="1952" spans="2:3">
      <c r="B1952" s="40"/>
    </row>
    <row r="1953" spans="2:3" ht="30.75" thickBot="1">
      <c r="B1953" s="24" t="s">
        <v>124</v>
      </c>
    </row>
    <row r="1954" spans="2:3">
      <c r="B1954" s="25"/>
    </row>
    <row r="1955" spans="2:3" ht="15.75" thickBot="1">
      <c r="B1955" s="25" t="s">
        <v>25</v>
      </c>
    </row>
    <row r="1956" spans="2:3">
      <c r="B1956" s="926" t="s">
        <v>26</v>
      </c>
      <c r="C1956" s="930" t="s">
        <v>132</v>
      </c>
    </row>
    <row r="1957" spans="2:3" ht="15.75" thickBot="1">
      <c r="B1957" s="927"/>
      <c r="C1957" s="931"/>
    </row>
    <row r="1958" spans="2:3">
      <c r="B1958" s="926" t="s">
        <v>28</v>
      </c>
      <c r="C1958" s="930" t="s">
        <v>54</v>
      </c>
    </row>
    <row r="1959" spans="2:3" ht="15.75" thickBot="1">
      <c r="B1959" s="927"/>
      <c r="C1959" s="931"/>
    </row>
    <row r="1960" spans="2:3">
      <c r="B1960" s="932" t="s">
        <v>30</v>
      </c>
      <c r="C1960" s="930">
        <v>190</v>
      </c>
    </row>
    <row r="1961" spans="2:3" ht="15.75" thickBot="1">
      <c r="B1961" s="933"/>
      <c r="C1961" s="931"/>
    </row>
    <row r="1962" spans="2:3">
      <c r="B1962" s="932" t="s">
        <v>31</v>
      </c>
      <c r="C1962" s="926"/>
    </row>
    <row r="1963" spans="2:3" ht="15.75" thickBot="1">
      <c r="B1963" s="933"/>
      <c r="C1963" s="927"/>
    </row>
    <row r="1964" spans="2:3">
      <c r="B1964" s="28"/>
    </row>
    <row r="1965" spans="2:3" ht="15.75" thickBot="1">
      <c r="B1965" s="22" t="s">
        <v>32</v>
      </c>
    </row>
    <row r="1966" spans="2:3">
      <c r="B1966" s="926">
        <v>2011</v>
      </c>
      <c r="C1966" s="926" t="s">
        <v>45</v>
      </c>
    </row>
    <row r="1967" spans="2:3" ht="15.75" thickBot="1">
      <c r="B1967" s="927"/>
      <c r="C1967" s="927"/>
    </row>
    <row r="1968" spans="2:3">
      <c r="B1968" s="926">
        <v>2012</v>
      </c>
      <c r="C1968" s="926" t="s">
        <v>45</v>
      </c>
    </row>
    <row r="1969" spans="2:3" ht="15.75" thickBot="1">
      <c r="B1969" s="927"/>
      <c r="C1969" s="927"/>
    </row>
    <row r="1970" spans="2:3">
      <c r="B1970" s="926">
        <v>2013</v>
      </c>
      <c r="C1970" s="926">
        <v>8.9</v>
      </c>
    </row>
    <row r="1971" spans="2:3" ht="15.75" thickBot="1">
      <c r="B1971" s="927"/>
      <c r="C1971" s="927"/>
    </row>
    <row r="1972" spans="2:3">
      <c r="B1972" s="22"/>
    </row>
    <row r="1973" spans="2:3" ht="15.75" thickBot="1">
      <c r="B1973" s="22" t="s">
        <v>33</v>
      </c>
    </row>
    <row r="1974" spans="2:3">
      <c r="B1974" s="926">
        <v>2014</v>
      </c>
      <c r="C1974" s="926">
        <v>9.6999999999999993</v>
      </c>
    </row>
    <row r="1975" spans="2:3" ht="15.75" thickBot="1">
      <c r="B1975" s="927"/>
      <c r="C1975" s="927"/>
    </row>
    <row r="1976" spans="2:3">
      <c r="B1976" s="926">
        <v>2015</v>
      </c>
      <c r="C1976" s="926" t="s">
        <v>45</v>
      </c>
    </row>
    <row r="1977" spans="2:3" ht="15.75" thickBot="1">
      <c r="B1977" s="927"/>
      <c r="C1977" s="927"/>
    </row>
    <row r="1978" spans="2:3">
      <c r="B1978" s="926">
        <v>2016</v>
      </c>
      <c r="C1978" s="926" t="s">
        <v>45</v>
      </c>
    </row>
    <row r="1979" spans="2:3" ht="15.75" thickBot="1">
      <c r="B1979" s="927"/>
      <c r="C1979" s="927"/>
    </row>
    <row r="1980" spans="2:3">
      <c r="B1980" s="28"/>
    </row>
    <row r="1981" spans="2:3" ht="15.75" thickBot="1">
      <c r="B1981" s="22" t="s">
        <v>34</v>
      </c>
    </row>
    <row r="1982" spans="2:3">
      <c r="B1982" s="29"/>
    </row>
    <row r="1983" spans="2:3" ht="15.75" thickBot="1">
      <c r="B1983" s="32" t="s">
        <v>129</v>
      </c>
    </row>
    <row r="1984" spans="2:3">
      <c r="B1984" s="22"/>
    </row>
    <row r="1985" spans="2:3" ht="15.75" thickBot="1">
      <c r="B1985" s="22" t="s">
        <v>21</v>
      </c>
    </row>
    <row r="1986" spans="2:3">
      <c r="B1986" s="29"/>
    </row>
    <row r="1987" spans="2:3" ht="15.75" thickBot="1">
      <c r="B1987" s="24" t="s">
        <v>123</v>
      </c>
    </row>
    <row r="1988" spans="2:3">
      <c r="B1988" s="22"/>
    </row>
    <row r="1989" spans="2:3">
      <c r="B1989" s="22"/>
    </row>
    <row r="1990" spans="2:3" ht="15.75" thickBot="1">
      <c r="B1990" s="22" t="s">
        <v>23</v>
      </c>
    </row>
    <row r="1991" spans="2:3">
      <c r="B1991" s="29"/>
    </row>
    <row r="1992" spans="2:3">
      <c r="B1992" s="40"/>
    </row>
    <row r="1993" spans="2:3" ht="30.75" thickBot="1">
      <c r="B1993" s="24" t="s">
        <v>124</v>
      </c>
    </row>
    <row r="1994" spans="2:3">
      <c r="B1994" s="25"/>
    </row>
    <row r="1995" spans="2:3" ht="15.75" thickBot="1">
      <c r="B1995" s="25" t="s">
        <v>25</v>
      </c>
    </row>
    <row r="1996" spans="2:3">
      <c r="B1996" s="926" t="s">
        <v>26</v>
      </c>
      <c r="C1996" s="930" t="s">
        <v>133</v>
      </c>
    </row>
    <row r="1997" spans="2:3" ht="15.75" thickBot="1">
      <c r="B1997" s="927"/>
      <c r="C1997" s="931"/>
    </row>
    <row r="1998" spans="2:3">
      <c r="B1998" s="926" t="s">
        <v>28</v>
      </c>
      <c r="C1998" s="930" t="s">
        <v>54</v>
      </c>
    </row>
    <row r="1999" spans="2:3" ht="15.75" thickBot="1">
      <c r="B1999" s="927"/>
      <c r="C1999" s="931"/>
    </row>
    <row r="2000" spans="2:3">
      <c r="B2000" s="932" t="s">
        <v>30</v>
      </c>
      <c r="C2000" s="930">
        <v>190</v>
      </c>
    </row>
    <row r="2001" spans="2:3" ht="15.75" thickBot="1">
      <c r="B2001" s="933"/>
      <c r="C2001" s="931"/>
    </row>
    <row r="2002" spans="2:3">
      <c r="B2002" s="932" t="s">
        <v>31</v>
      </c>
      <c r="C2002" s="926"/>
    </row>
    <row r="2003" spans="2:3" ht="15.75" thickBot="1">
      <c r="B2003" s="933"/>
      <c r="C2003" s="927"/>
    </row>
    <row r="2004" spans="2:3">
      <c r="B2004" s="28"/>
    </row>
    <row r="2005" spans="2:3" ht="15.75" thickBot="1">
      <c r="B2005" s="22" t="s">
        <v>32</v>
      </c>
    </row>
    <row r="2006" spans="2:3">
      <c r="B2006" s="926">
        <v>2011</v>
      </c>
      <c r="C2006" s="926" t="s">
        <v>45</v>
      </c>
    </row>
    <row r="2007" spans="2:3" ht="15.75" thickBot="1">
      <c r="B2007" s="927"/>
      <c r="C2007" s="927"/>
    </row>
    <row r="2008" spans="2:3">
      <c r="B2008" s="926">
        <v>2012</v>
      </c>
      <c r="C2008" s="926" t="s">
        <v>45</v>
      </c>
    </row>
    <row r="2009" spans="2:3" ht="15.75" thickBot="1">
      <c r="B2009" s="927"/>
      <c r="C2009" s="927"/>
    </row>
    <row r="2010" spans="2:3">
      <c r="B2010" s="926">
        <v>2013</v>
      </c>
      <c r="C2010" s="926">
        <v>9.4</v>
      </c>
    </row>
    <row r="2011" spans="2:3" ht="15.75" thickBot="1">
      <c r="B2011" s="927"/>
      <c r="C2011" s="927"/>
    </row>
    <row r="2012" spans="2:3">
      <c r="B2012" s="22"/>
    </row>
    <row r="2013" spans="2:3" ht="15.75" thickBot="1">
      <c r="B2013" s="22" t="s">
        <v>33</v>
      </c>
    </row>
    <row r="2014" spans="2:3">
      <c r="B2014" s="926">
        <v>2014</v>
      </c>
      <c r="C2014" s="926">
        <v>9.6999999999999993</v>
      </c>
    </row>
    <row r="2015" spans="2:3" ht="15.75" thickBot="1">
      <c r="B2015" s="927"/>
      <c r="C2015" s="927"/>
    </row>
    <row r="2016" spans="2:3">
      <c r="B2016" s="926">
        <v>2015</v>
      </c>
      <c r="C2016" s="926" t="s">
        <v>45</v>
      </c>
    </row>
    <row r="2017" spans="2:3" ht="15.75" thickBot="1">
      <c r="B2017" s="927"/>
      <c r="C2017" s="927"/>
    </row>
    <row r="2018" spans="2:3">
      <c r="B2018" s="926">
        <v>2016</v>
      </c>
      <c r="C2018" s="926" t="s">
        <v>45</v>
      </c>
    </row>
    <row r="2019" spans="2:3" ht="15.75" thickBot="1">
      <c r="B2019" s="927"/>
      <c r="C2019" s="927"/>
    </row>
    <row r="2020" spans="2:3">
      <c r="B2020" s="28"/>
    </row>
    <row r="2021" spans="2:3" ht="15.75" thickBot="1">
      <c r="B2021" s="22" t="s">
        <v>34</v>
      </c>
    </row>
    <row r="2022" spans="2:3">
      <c r="B2022" s="29"/>
    </row>
    <row r="2023" spans="2:3" ht="15.75" thickBot="1">
      <c r="B2023" s="32" t="s">
        <v>129</v>
      </c>
    </row>
    <row r="2024" spans="2:3">
      <c r="B2024" s="22"/>
    </row>
    <row r="2025" spans="2:3" ht="15.75" thickBot="1">
      <c r="B2025" s="22" t="s">
        <v>21</v>
      </c>
    </row>
    <row r="2026" spans="2:3">
      <c r="B2026" s="29"/>
    </row>
    <row r="2027" spans="2:3" ht="15.75" thickBot="1">
      <c r="B2027" s="24" t="s">
        <v>123</v>
      </c>
    </row>
    <row r="2028" spans="2:3">
      <c r="B2028" s="22"/>
    </row>
    <row r="2029" spans="2:3">
      <c r="B2029" s="22"/>
    </row>
    <row r="2030" spans="2:3" ht="15.75" thickBot="1">
      <c r="B2030" s="22" t="s">
        <v>23</v>
      </c>
    </row>
    <row r="2031" spans="2:3">
      <c r="B2031" s="29"/>
    </row>
    <row r="2032" spans="2:3">
      <c r="B2032" s="40"/>
    </row>
    <row r="2033" spans="2:3" ht="30.75" thickBot="1">
      <c r="B2033" s="24" t="s">
        <v>124</v>
      </c>
    </row>
    <row r="2034" spans="2:3">
      <c r="B2034" s="25"/>
    </row>
    <row r="2035" spans="2:3" ht="15.75" thickBot="1">
      <c r="B2035" s="25" t="s">
        <v>25</v>
      </c>
    </row>
    <row r="2036" spans="2:3">
      <c r="B2036" s="926" t="s">
        <v>26</v>
      </c>
      <c r="C2036" s="930" t="s">
        <v>134</v>
      </c>
    </row>
    <row r="2037" spans="2:3" ht="15.75" thickBot="1">
      <c r="B2037" s="927"/>
      <c r="C2037" s="931"/>
    </row>
    <row r="2038" spans="2:3">
      <c r="B2038" s="926" t="s">
        <v>28</v>
      </c>
      <c r="C2038" s="930" t="s">
        <v>54</v>
      </c>
    </row>
    <row r="2039" spans="2:3" ht="15.75" thickBot="1">
      <c r="B2039" s="927"/>
      <c r="C2039" s="931"/>
    </row>
    <row r="2040" spans="2:3">
      <c r="B2040" s="932" t="s">
        <v>30</v>
      </c>
      <c r="C2040" s="930">
        <v>190</v>
      </c>
    </row>
    <row r="2041" spans="2:3" ht="15.75" thickBot="1">
      <c r="B2041" s="933"/>
      <c r="C2041" s="931"/>
    </row>
    <row r="2042" spans="2:3">
      <c r="B2042" s="932" t="s">
        <v>31</v>
      </c>
      <c r="C2042" s="926"/>
    </row>
    <row r="2043" spans="2:3" ht="15.75" thickBot="1">
      <c r="B2043" s="933"/>
      <c r="C2043" s="927"/>
    </row>
    <row r="2044" spans="2:3">
      <c r="B2044" s="28"/>
    </row>
    <row r="2045" spans="2:3" ht="15.75" thickBot="1">
      <c r="B2045" s="22" t="s">
        <v>32</v>
      </c>
    </row>
    <row r="2046" spans="2:3">
      <c r="B2046" s="926">
        <v>2011</v>
      </c>
      <c r="C2046" s="926" t="s">
        <v>45</v>
      </c>
    </row>
    <row r="2047" spans="2:3" ht="15.75" thickBot="1">
      <c r="B2047" s="927"/>
      <c r="C2047" s="927"/>
    </row>
    <row r="2048" spans="2:3">
      <c r="B2048" s="926">
        <v>2012</v>
      </c>
      <c r="C2048" s="926" t="s">
        <v>45</v>
      </c>
    </row>
    <row r="2049" spans="2:3" ht="15.75" thickBot="1">
      <c r="B2049" s="927"/>
      <c r="C2049" s="927"/>
    </row>
    <row r="2050" spans="2:3">
      <c r="B2050" s="926">
        <v>2013</v>
      </c>
      <c r="C2050" s="926">
        <v>1</v>
      </c>
    </row>
    <row r="2051" spans="2:3" ht="15.75" thickBot="1">
      <c r="B2051" s="927"/>
      <c r="C2051" s="927"/>
    </row>
    <row r="2052" spans="2:3">
      <c r="B2052" s="22"/>
    </row>
    <row r="2053" spans="2:3" ht="15.75" thickBot="1">
      <c r="B2053" s="22" t="s">
        <v>33</v>
      </c>
    </row>
    <row r="2054" spans="2:3">
      <c r="B2054" s="926">
        <v>2014</v>
      </c>
      <c r="C2054" s="926">
        <v>2</v>
      </c>
    </row>
    <row r="2055" spans="2:3" ht="15.75" thickBot="1">
      <c r="B2055" s="927"/>
      <c r="C2055" s="927"/>
    </row>
    <row r="2056" spans="2:3">
      <c r="B2056" s="926">
        <v>2015</v>
      </c>
      <c r="C2056" s="926" t="s">
        <v>45</v>
      </c>
    </row>
    <row r="2057" spans="2:3" ht="15.75" thickBot="1">
      <c r="B2057" s="927"/>
      <c r="C2057" s="927"/>
    </row>
    <row r="2058" spans="2:3">
      <c r="B2058" s="926">
        <v>2016</v>
      </c>
      <c r="C2058" s="926" t="s">
        <v>45</v>
      </c>
    </row>
    <row r="2059" spans="2:3" ht="15.75" thickBot="1">
      <c r="B2059" s="927"/>
      <c r="C2059" s="927"/>
    </row>
    <row r="2060" spans="2:3">
      <c r="B2060" s="28"/>
    </row>
    <row r="2061" spans="2:3" ht="15.75" thickBot="1">
      <c r="B2061" s="22" t="s">
        <v>34</v>
      </c>
    </row>
    <row r="2062" spans="2:3">
      <c r="B2062" s="29"/>
    </row>
    <row r="2063" spans="2:3" ht="15.75" thickBot="1">
      <c r="B2063" s="32" t="s">
        <v>129</v>
      </c>
    </row>
    <row r="2064" spans="2:3">
      <c r="B2064" s="22"/>
    </row>
    <row r="2065" spans="2:3" ht="15.75" thickBot="1">
      <c r="B2065" s="22" t="s">
        <v>21</v>
      </c>
    </row>
    <row r="2066" spans="2:3">
      <c r="B2066" s="29"/>
    </row>
    <row r="2067" spans="2:3" ht="15.75" thickBot="1">
      <c r="B2067" s="24" t="s">
        <v>123</v>
      </c>
    </row>
    <row r="2068" spans="2:3">
      <c r="B2068" s="22"/>
    </row>
    <row r="2069" spans="2:3">
      <c r="B2069" s="22"/>
    </row>
    <row r="2070" spans="2:3" ht="15.75" thickBot="1">
      <c r="B2070" s="22" t="s">
        <v>23</v>
      </c>
    </row>
    <row r="2071" spans="2:3">
      <c r="B2071" s="29"/>
    </row>
    <row r="2072" spans="2:3">
      <c r="B2072" s="40"/>
    </row>
    <row r="2073" spans="2:3" ht="30.75" thickBot="1">
      <c r="B2073" s="24" t="s">
        <v>124</v>
      </c>
    </row>
    <row r="2074" spans="2:3">
      <c r="B2074" s="25"/>
    </row>
    <row r="2075" spans="2:3" ht="15.75" thickBot="1">
      <c r="B2075" s="25" t="s">
        <v>25</v>
      </c>
    </row>
    <row r="2076" spans="2:3">
      <c r="B2076" s="926" t="s">
        <v>26</v>
      </c>
      <c r="C2076" s="930" t="s">
        <v>135</v>
      </c>
    </row>
    <row r="2077" spans="2:3" ht="15.75" thickBot="1">
      <c r="B2077" s="927"/>
      <c r="C2077" s="931"/>
    </row>
    <row r="2078" spans="2:3">
      <c r="B2078" s="926" t="s">
        <v>28</v>
      </c>
      <c r="C2078" s="930" t="s">
        <v>54</v>
      </c>
    </row>
    <row r="2079" spans="2:3" ht="15.75" thickBot="1">
      <c r="B2079" s="927"/>
      <c r="C2079" s="931"/>
    </row>
    <row r="2080" spans="2:3">
      <c r="B2080" s="932" t="s">
        <v>30</v>
      </c>
      <c r="C2080" s="930">
        <v>190</v>
      </c>
    </row>
    <row r="2081" spans="2:3" ht="15.75" thickBot="1">
      <c r="B2081" s="933"/>
      <c r="C2081" s="931"/>
    </row>
    <row r="2082" spans="2:3">
      <c r="B2082" s="932" t="s">
        <v>31</v>
      </c>
      <c r="C2082" s="926"/>
    </row>
    <row r="2083" spans="2:3" ht="15.75" thickBot="1">
      <c r="B2083" s="933"/>
      <c r="C2083" s="927"/>
    </row>
    <row r="2084" spans="2:3">
      <c r="B2084" s="28"/>
    </row>
    <row r="2085" spans="2:3" ht="15.75" thickBot="1">
      <c r="B2085" s="22" t="s">
        <v>32</v>
      </c>
    </row>
    <row r="2086" spans="2:3">
      <c r="B2086" s="926">
        <v>2011</v>
      </c>
      <c r="C2086" s="926" t="s">
        <v>45</v>
      </c>
    </row>
    <row r="2087" spans="2:3" ht="15.75" thickBot="1">
      <c r="B2087" s="927"/>
      <c r="C2087" s="927"/>
    </row>
    <row r="2088" spans="2:3">
      <c r="B2088" s="926">
        <v>2012</v>
      </c>
      <c r="C2088" s="926" t="s">
        <v>45</v>
      </c>
    </row>
    <row r="2089" spans="2:3" ht="15.75" thickBot="1">
      <c r="B2089" s="927"/>
      <c r="C2089" s="927"/>
    </row>
    <row r="2090" spans="2:3">
      <c r="B2090" s="926">
        <v>2013</v>
      </c>
      <c r="C2090" s="926">
        <v>4.7</v>
      </c>
    </row>
    <row r="2091" spans="2:3" ht="15.75" thickBot="1">
      <c r="B2091" s="927"/>
      <c r="C2091" s="927"/>
    </row>
    <row r="2092" spans="2:3">
      <c r="B2092" s="22"/>
    </row>
    <row r="2093" spans="2:3" ht="15.75" thickBot="1">
      <c r="B2093" s="22" t="s">
        <v>33</v>
      </c>
    </row>
    <row r="2094" spans="2:3">
      <c r="B2094" s="926">
        <v>2014</v>
      </c>
      <c r="C2094" s="926">
        <v>5.4</v>
      </c>
    </row>
    <row r="2095" spans="2:3" ht="15.75" thickBot="1">
      <c r="B2095" s="927"/>
      <c r="C2095" s="927"/>
    </row>
    <row r="2096" spans="2:3">
      <c r="B2096" s="926">
        <v>2015</v>
      </c>
      <c r="C2096" s="926" t="s">
        <v>45</v>
      </c>
    </row>
    <row r="2097" spans="2:3" ht="15.75" thickBot="1">
      <c r="B2097" s="927"/>
      <c r="C2097" s="927"/>
    </row>
    <row r="2098" spans="2:3">
      <c r="B2098" s="926">
        <v>2016</v>
      </c>
      <c r="C2098" s="926" t="s">
        <v>45</v>
      </c>
    </row>
    <row r="2099" spans="2:3" ht="15.75" thickBot="1">
      <c r="B2099" s="927"/>
      <c r="C2099" s="927"/>
    </row>
    <row r="2100" spans="2:3">
      <c r="B2100" s="28"/>
    </row>
    <row r="2101" spans="2:3" ht="15.75" thickBot="1">
      <c r="B2101" s="22" t="s">
        <v>34</v>
      </c>
    </row>
    <row r="2102" spans="2:3">
      <c r="B2102" s="29"/>
    </row>
    <row r="2103" spans="2:3" ht="15.75" thickBot="1">
      <c r="B2103" s="32" t="s">
        <v>129</v>
      </c>
    </row>
    <row r="2104" spans="2:3">
      <c r="B2104" s="22"/>
    </row>
    <row r="2105" spans="2:3" ht="15.75" thickBot="1">
      <c r="B2105" s="22" t="s">
        <v>21</v>
      </c>
    </row>
    <row r="2106" spans="2:3">
      <c r="B2106" s="29"/>
    </row>
    <row r="2107" spans="2:3" ht="30.75" thickBot="1">
      <c r="B2107" s="24" t="s">
        <v>136</v>
      </c>
    </row>
    <row r="2108" spans="2:3">
      <c r="B2108" s="22"/>
    </row>
    <row r="2109" spans="2:3">
      <c r="B2109" s="22"/>
    </row>
    <row r="2110" spans="2:3" ht="15.75" thickBot="1">
      <c r="B2110" s="22" t="s">
        <v>23</v>
      </c>
    </row>
    <row r="2111" spans="2:3">
      <c r="B2111" s="29"/>
    </row>
    <row r="2112" spans="2:3" ht="30">
      <c r="B2112" s="34" t="s">
        <v>137</v>
      </c>
    </row>
    <row r="2113" spans="2:3" ht="15.75" thickBot="1">
      <c r="B2113" s="24"/>
    </row>
    <row r="2114" spans="2:3">
      <c r="B2114" s="25"/>
    </row>
    <row r="2115" spans="2:3" ht="15.75" thickBot="1">
      <c r="B2115" s="25" t="s">
        <v>25</v>
      </c>
    </row>
    <row r="2116" spans="2:3">
      <c r="B2116" s="926" t="s">
        <v>26</v>
      </c>
      <c r="C2116" s="930" t="s">
        <v>138</v>
      </c>
    </row>
    <row r="2117" spans="2:3" ht="15.75" thickBot="1">
      <c r="B2117" s="927"/>
      <c r="C2117" s="931"/>
    </row>
    <row r="2118" spans="2:3">
      <c r="B2118" s="926" t="s">
        <v>28</v>
      </c>
      <c r="C2118" s="930" t="s">
        <v>29</v>
      </c>
    </row>
    <row r="2119" spans="2:3" ht="15.75" thickBot="1">
      <c r="B2119" s="927"/>
      <c r="C2119" s="931"/>
    </row>
    <row r="2120" spans="2:3">
      <c r="B2120" s="932" t="s">
        <v>30</v>
      </c>
      <c r="C2120" s="930">
        <v>155</v>
      </c>
    </row>
    <row r="2121" spans="2:3" ht="15.75" thickBot="1">
      <c r="B2121" s="933"/>
      <c r="C2121" s="931"/>
    </row>
    <row r="2122" spans="2:3">
      <c r="B2122" s="932" t="s">
        <v>31</v>
      </c>
      <c r="C2122" s="926"/>
    </row>
    <row r="2123" spans="2:3" ht="15.75" thickBot="1">
      <c r="B2123" s="933"/>
      <c r="C2123" s="927"/>
    </row>
    <row r="2124" spans="2:3">
      <c r="B2124" s="28"/>
    </row>
    <row r="2125" spans="2:3" ht="15.75" thickBot="1">
      <c r="B2125" s="22" t="s">
        <v>32</v>
      </c>
    </row>
    <row r="2126" spans="2:3">
      <c r="B2126" s="926">
        <v>2011</v>
      </c>
      <c r="C2126" s="926" t="s">
        <v>45</v>
      </c>
    </row>
    <row r="2127" spans="2:3" ht="15.75" thickBot="1">
      <c r="B2127" s="927"/>
      <c r="C2127" s="927"/>
    </row>
    <row r="2128" spans="2:3">
      <c r="B2128" s="926">
        <v>2012</v>
      </c>
      <c r="C2128" s="926">
        <v>0.61</v>
      </c>
    </row>
    <row r="2129" spans="2:3" ht="15.75" thickBot="1">
      <c r="B2129" s="927"/>
      <c r="C2129" s="927"/>
    </row>
    <row r="2130" spans="2:3">
      <c r="B2130" s="926">
        <v>2013</v>
      </c>
      <c r="C2130" s="926">
        <v>3.36</v>
      </c>
    </row>
    <row r="2131" spans="2:3" ht="15.75" thickBot="1">
      <c r="B2131" s="927"/>
      <c r="C2131" s="927"/>
    </row>
    <row r="2132" spans="2:3">
      <c r="B2132" s="22"/>
    </row>
    <row r="2133" spans="2:3" ht="15.75" thickBot="1">
      <c r="B2133" s="22" t="s">
        <v>33</v>
      </c>
    </row>
    <row r="2134" spans="2:3">
      <c r="B2134" s="926">
        <v>2014</v>
      </c>
      <c r="C2134" s="926">
        <v>18.84</v>
      </c>
    </row>
    <row r="2135" spans="2:3" ht="15.75" thickBot="1">
      <c r="B2135" s="927"/>
      <c r="C2135" s="927"/>
    </row>
    <row r="2136" spans="2:3">
      <c r="B2136" s="926">
        <v>2015</v>
      </c>
      <c r="C2136" s="926" t="s">
        <v>45</v>
      </c>
    </row>
    <row r="2137" spans="2:3" ht="15.75" thickBot="1">
      <c r="B2137" s="927"/>
      <c r="C2137" s="927"/>
    </row>
    <row r="2138" spans="2:3">
      <c r="B2138" s="926">
        <v>2016</v>
      </c>
      <c r="C2138" s="926" t="s">
        <v>45</v>
      </c>
    </row>
    <row r="2139" spans="2:3" ht="15.75" thickBot="1">
      <c r="B2139" s="927"/>
      <c r="C2139" s="927"/>
    </row>
    <row r="2140" spans="2:3">
      <c r="B2140" s="28"/>
    </row>
    <row r="2141" spans="2:3" ht="15.75" thickBot="1">
      <c r="B2141" s="22" t="s">
        <v>34</v>
      </c>
    </row>
    <row r="2142" spans="2:3">
      <c r="B2142" s="29"/>
    </row>
    <row r="2143" spans="2:3" ht="26.25" thickBot="1">
      <c r="B2143" s="32" t="s">
        <v>139</v>
      </c>
    </row>
    <row r="2144" spans="2:3">
      <c r="B2144" s="22"/>
    </row>
    <row r="2145" spans="2:3" ht="15.75" thickBot="1">
      <c r="B2145" s="22" t="s">
        <v>21</v>
      </c>
    </row>
    <row r="2146" spans="2:3">
      <c r="B2146" s="29"/>
    </row>
    <row r="2147" spans="2:3" ht="30.75" thickBot="1">
      <c r="B2147" s="24" t="s">
        <v>136</v>
      </c>
    </row>
    <row r="2148" spans="2:3">
      <c r="B2148" s="22"/>
    </row>
    <row r="2149" spans="2:3">
      <c r="B2149" s="22"/>
    </row>
    <row r="2150" spans="2:3" ht="15.75" thickBot="1">
      <c r="B2150" s="22" t="s">
        <v>23</v>
      </c>
    </row>
    <row r="2151" spans="2:3">
      <c r="B2151" s="29"/>
    </row>
    <row r="2152" spans="2:3" ht="30">
      <c r="B2152" s="34" t="s">
        <v>137</v>
      </c>
    </row>
    <row r="2153" spans="2:3" ht="15.75" thickBot="1">
      <c r="B2153" s="24"/>
    </row>
    <row r="2154" spans="2:3">
      <c r="B2154" s="25"/>
    </row>
    <row r="2155" spans="2:3" ht="15.75" thickBot="1">
      <c r="B2155" s="25" t="s">
        <v>25</v>
      </c>
    </row>
    <row r="2156" spans="2:3">
      <c r="B2156" s="926" t="s">
        <v>26</v>
      </c>
      <c r="C2156" s="930" t="s">
        <v>140</v>
      </c>
    </row>
    <row r="2157" spans="2:3" ht="15.75" thickBot="1">
      <c r="B2157" s="927"/>
      <c r="C2157" s="931"/>
    </row>
    <row r="2158" spans="2:3">
      <c r="B2158" s="926" t="s">
        <v>28</v>
      </c>
      <c r="C2158" s="930" t="s">
        <v>29</v>
      </c>
    </row>
    <row r="2159" spans="2:3" ht="15.75" thickBot="1">
      <c r="B2159" s="927"/>
      <c r="C2159" s="931"/>
    </row>
    <row r="2160" spans="2:3">
      <c r="B2160" s="932" t="s">
        <v>30</v>
      </c>
      <c r="C2160" s="930">
        <v>155</v>
      </c>
    </row>
    <row r="2161" spans="2:3" ht="15.75" thickBot="1">
      <c r="B2161" s="933"/>
      <c r="C2161" s="931"/>
    </row>
    <row r="2162" spans="2:3">
      <c r="B2162" s="932" t="s">
        <v>31</v>
      </c>
      <c r="C2162" s="926"/>
    </row>
    <row r="2163" spans="2:3" ht="15.75" thickBot="1">
      <c r="B2163" s="933"/>
      <c r="C2163" s="927"/>
    </row>
    <row r="2164" spans="2:3">
      <c r="B2164" s="28"/>
    </row>
    <row r="2165" spans="2:3" ht="15.75" thickBot="1">
      <c r="B2165" s="22" t="s">
        <v>32</v>
      </c>
    </row>
    <row r="2166" spans="2:3">
      <c r="B2166" s="926">
        <v>2011</v>
      </c>
      <c r="C2166" s="926" t="s">
        <v>45</v>
      </c>
    </row>
    <row r="2167" spans="2:3" ht="15.75" thickBot="1">
      <c r="B2167" s="927"/>
      <c r="C2167" s="927"/>
    </row>
    <row r="2168" spans="2:3">
      <c r="B2168" s="926">
        <v>2012</v>
      </c>
      <c r="C2168" s="926" t="s">
        <v>45</v>
      </c>
    </row>
    <row r="2169" spans="2:3" ht="15.75" thickBot="1">
      <c r="B2169" s="927"/>
      <c r="C2169" s="927"/>
    </row>
    <row r="2170" spans="2:3">
      <c r="B2170" s="926">
        <v>2013</v>
      </c>
      <c r="C2170" s="926">
        <v>31.78</v>
      </c>
    </row>
    <row r="2171" spans="2:3" ht="15.75" thickBot="1">
      <c r="B2171" s="927"/>
      <c r="C2171" s="927"/>
    </row>
    <row r="2172" spans="2:3">
      <c r="B2172" s="22"/>
    </row>
    <row r="2173" spans="2:3" ht="15.75" thickBot="1">
      <c r="B2173" s="22" t="s">
        <v>33</v>
      </c>
    </row>
    <row r="2174" spans="2:3">
      <c r="B2174" s="926">
        <v>2014</v>
      </c>
      <c r="C2174" s="926">
        <v>39.32</v>
      </c>
    </row>
    <row r="2175" spans="2:3" ht="15.75" thickBot="1">
      <c r="B2175" s="927"/>
      <c r="C2175" s="927"/>
    </row>
    <row r="2176" spans="2:3">
      <c r="B2176" s="926">
        <v>2015</v>
      </c>
      <c r="C2176" s="926" t="s">
        <v>45</v>
      </c>
    </row>
    <row r="2177" spans="2:3" ht="15.75" thickBot="1">
      <c r="B2177" s="927"/>
      <c r="C2177" s="927"/>
    </row>
    <row r="2178" spans="2:3">
      <c r="B2178" s="926">
        <v>2016</v>
      </c>
      <c r="C2178" s="926" t="s">
        <v>45</v>
      </c>
    </row>
    <row r="2179" spans="2:3" ht="15.75" thickBot="1">
      <c r="B2179" s="927"/>
      <c r="C2179" s="927"/>
    </row>
    <row r="2180" spans="2:3">
      <c r="B2180" s="28"/>
    </row>
    <row r="2181" spans="2:3" ht="15.75" thickBot="1">
      <c r="B2181" s="22" t="s">
        <v>34</v>
      </c>
    </row>
    <row r="2182" spans="2:3">
      <c r="B2182" s="29"/>
    </row>
    <row r="2183" spans="2:3" ht="26.25" thickBot="1">
      <c r="B2183" s="32" t="s">
        <v>139</v>
      </c>
    </row>
    <row r="2184" spans="2:3">
      <c r="B2184" s="22"/>
    </row>
    <row r="2185" spans="2:3" ht="15.75" thickBot="1">
      <c r="B2185" s="22" t="s">
        <v>21</v>
      </c>
    </row>
    <row r="2186" spans="2:3">
      <c r="B2186" s="29"/>
    </row>
    <row r="2187" spans="2:3" ht="30.75" thickBot="1">
      <c r="B2187" s="24" t="s">
        <v>136</v>
      </c>
    </row>
    <row r="2188" spans="2:3">
      <c r="B2188" s="22"/>
    </row>
    <row r="2189" spans="2:3">
      <c r="B2189" s="22"/>
    </row>
    <row r="2190" spans="2:3" ht="15.75" thickBot="1">
      <c r="B2190" s="22" t="s">
        <v>23</v>
      </c>
    </row>
    <row r="2191" spans="2:3">
      <c r="B2191" s="29"/>
    </row>
    <row r="2192" spans="2:3" ht="30">
      <c r="B2192" s="34" t="s">
        <v>137</v>
      </c>
    </row>
    <row r="2193" spans="2:3" ht="15.75" thickBot="1">
      <c r="B2193" s="24"/>
    </row>
    <row r="2194" spans="2:3">
      <c r="B2194" s="25"/>
    </row>
    <row r="2195" spans="2:3" ht="15.75" thickBot="1">
      <c r="B2195" s="25" t="s">
        <v>25</v>
      </c>
    </row>
    <row r="2196" spans="2:3">
      <c r="B2196" s="926" t="s">
        <v>26</v>
      </c>
      <c r="C2196" s="930" t="s">
        <v>141</v>
      </c>
    </row>
    <row r="2197" spans="2:3" ht="15.75" thickBot="1">
      <c r="B2197" s="927"/>
      <c r="C2197" s="931"/>
    </row>
    <row r="2198" spans="2:3">
      <c r="B2198" s="926" t="s">
        <v>28</v>
      </c>
      <c r="C2198" s="930" t="s">
        <v>29</v>
      </c>
    </row>
    <row r="2199" spans="2:3" ht="15.75" thickBot="1">
      <c r="B2199" s="927"/>
      <c r="C2199" s="931"/>
    </row>
    <row r="2200" spans="2:3">
      <c r="B2200" s="932" t="s">
        <v>30</v>
      </c>
      <c r="C2200" s="930">
        <v>155</v>
      </c>
    </row>
    <row r="2201" spans="2:3" ht="15.75" thickBot="1">
      <c r="B2201" s="933"/>
      <c r="C2201" s="931"/>
    </row>
    <row r="2202" spans="2:3">
      <c r="B2202" s="932" t="s">
        <v>31</v>
      </c>
      <c r="C2202" s="926"/>
    </row>
    <row r="2203" spans="2:3" ht="15.75" thickBot="1">
      <c r="B2203" s="933"/>
      <c r="C2203" s="927"/>
    </row>
    <row r="2204" spans="2:3">
      <c r="B2204" s="28"/>
    </row>
    <row r="2205" spans="2:3" ht="15.75" thickBot="1">
      <c r="B2205" s="22" t="s">
        <v>32</v>
      </c>
    </row>
    <row r="2206" spans="2:3">
      <c r="B2206" s="926">
        <v>2011</v>
      </c>
      <c r="C2206" s="926" t="s">
        <v>45</v>
      </c>
    </row>
    <row r="2207" spans="2:3" ht="15.75" thickBot="1">
      <c r="B2207" s="927"/>
      <c r="C2207" s="927"/>
    </row>
    <row r="2208" spans="2:3">
      <c r="B2208" s="926">
        <v>2012</v>
      </c>
      <c r="C2208" s="926" t="s">
        <v>45</v>
      </c>
    </row>
    <row r="2209" spans="2:3" ht="15.75" thickBot="1">
      <c r="B2209" s="927"/>
      <c r="C2209" s="927"/>
    </row>
    <row r="2210" spans="2:3">
      <c r="B2210" s="926">
        <v>2013</v>
      </c>
      <c r="C2210" s="926">
        <v>0.39</v>
      </c>
    </row>
    <row r="2211" spans="2:3" ht="15.75" thickBot="1">
      <c r="B2211" s="927"/>
      <c r="C2211" s="927"/>
    </row>
    <row r="2212" spans="2:3">
      <c r="B2212" s="22"/>
    </row>
    <row r="2213" spans="2:3" ht="15.75" thickBot="1">
      <c r="B2213" s="22" t="s">
        <v>33</v>
      </c>
    </row>
    <row r="2214" spans="2:3">
      <c r="B2214" s="926">
        <v>2014</v>
      </c>
      <c r="C2214" s="926">
        <v>2.7</v>
      </c>
    </row>
    <row r="2215" spans="2:3" ht="15.75" thickBot="1">
      <c r="B2215" s="927"/>
      <c r="C2215" s="927"/>
    </row>
    <row r="2216" spans="2:3">
      <c r="B2216" s="926">
        <v>2015</v>
      </c>
      <c r="C2216" s="926" t="s">
        <v>45</v>
      </c>
    </row>
    <row r="2217" spans="2:3" ht="15.75" thickBot="1">
      <c r="B2217" s="927"/>
      <c r="C2217" s="927"/>
    </row>
    <row r="2218" spans="2:3">
      <c r="B2218" s="926">
        <v>2016</v>
      </c>
      <c r="C2218" s="926" t="s">
        <v>45</v>
      </c>
    </row>
    <row r="2219" spans="2:3" ht="15.75" thickBot="1">
      <c r="B2219" s="927"/>
      <c r="C2219" s="927"/>
    </row>
    <row r="2220" spans="2:3">
      <c r="B2220" s="28"/>
    </row>
    <row r="2221" spans="2:3" ht="15.75" thickBot="1">
      <c r="B2221" s="22" t="s">
        <v>34</v>
      </c>
    </row>
    <row r="2222" spans="2:3">
      <c r="B2222" s="29"/>
    </row>
    <row r="2223" spans="2:3" ht="26.25" thickBot="1">
      <c r="B2223" s="32" t="s">
        <v>139</v>
      </c>
    </row>
    <row r="2224" spans="2:3">
      <c r="B2224" s="22"/>
    </row>
    <row r="2225" spans="2:3" ht="15.75" thickBot="1">
      <c r="B2225" s="22" t="s">
        <v>21</v>
      </c>
    </row>
    <row r="2226" spans="2:3">
      <c r="B2226" s="29"/>
    </row>
    <row r="2227" spans="2:3" ht="30.75" thickBot="1">
      <c r="B2227" s="24" t="s">
        <v>136</v>
      </c>
    </row>
    <row r="2228" spans="2:3">
      <c r="B2228" s="22"/>
    </row>
    <row r="2229" spans="2:3">
      <c r="B2229" s="22"/>
    </row>
    <row r="2230" spans="2:3" ht="15.75" thickBot="1">
      <c r="B2230" s="22" t="s">
        <v>23</v>
      </c>
    </row>
    <row r="2231" spans="2:3">
      <c r="B2231" s="29"/>
    </row>
    <row r="2232" spans="2:3" ht="30">
      <c r="B2232" s="34" t="s">
        <v>137</v>
      </c>
    </row>
    <row r="2233" spans="2:3" ht="15.75" thickBot="1">
      <c r="B2233" s="24"/>
    </row>
    <row r="2234" spans="2:3">
      <c r="B2234" s="25"/>
    </row>
    <row r="2235" spans="2:3" ht="15.75" thickBot="1">
      <c r="B2235" s="25" t="s">
        <v>25</v>
      </c>
    </row>
    <row r="2236" spans="2:3">
      <c r="B2236" s="926" t="s">
        <v>26</v>
      </c>
      <c r="C2236" s="930" t="s">
        <v>142</v>
      </c>
    </row>
    <row r="2237" spans="2:3" ht="15.75" thickBot="1">
      <c r="B2237" s="927"/>
      <c r="C2237" s="931"/>
    </row>
    <row r="2238" spans="2:3">
      <c r="B2238" s="926" t="s">
        <v>28</v>
      </c>
      <c r="C2238" s="930" t="s">
        <v>29</v>
      </c>
    </row>
    <row r="2239" spans="2:3" ht="15.75" thickBot="1">
      <c r="B2239" s="927"/>
      <c r="C2239" s="931"/>
    </row>
    <row r="2240" spans="2:3">
      <c r="B2240" s="932" t="s">
        <v>30</v>
      </c>
      <c r="C2240" s="930">
        <v>155</v>
      </c>
    </row>
    <row r="2241" spans="2:3" ht="15.75" thickBot="1">
      <c r="B2241" s="933"/>
      <c r="C2241" s="931"/>
    </row>
    <row r="2242" spans="2:3">
      <c r="B2242" s="932" t="s">
        <v>31</v>
      </c>
      <c r="C2242" s="926"/>
    </row>
    <row r="2243" spans="2:3" ht="15.75" thickBot="1">
      <c r="B2243" s="933"/>
      <c r="C2243" s="927"/>
    </row>
    <row r="2244" spans="2:3">
      <c r="B2244" s="28"/>
    </row>
    <row r="2245" spans="2:3" ht="15.75" thickBot="1">
      <c r="B2245" s="22" t="s">
        <v>32</v>
      </c>
    </row>
    <row r="2246" spans="2:3">
      <c r="B2246" s="926">
        <v>2011</v>
      </c>
      <c r="C2246" s="926" t="s">
        <v>45</v>
      </c>
    </row>
    <row r="2247" spans="2:3" ht="15.75" thickBot="1">
      <c r="B2247" s="927"/>
      <c r="C2247" s="927"/>
    </row>
    <row r="2248" spans="2:3">
      <c r="B2248" s="926">
        <v>2012</v>
      </c>
      <c r="C2248" s="926">
        <v>0.68</v>
      </c>
    </row>
    <row r="2249" spans="2:3" ht="15.75" thickBot="1">
      <c r="B2249" s="927"/>
      <c r="C2249" s="927"/>
    </row>
    <row r="2250" spans="2:3">
      <c r="B2250" s="926">
        <v>2013</v>
      </c>
      <c r="C2250" s="926">
        <v>4.0999999999999996</v>
      </c>
    </row>
    <row r="2251" spans="2:3" ht="15.75" thickBot="1">
      <c r="B2251" s="927"/>
      <c r="C2251" s="927"/>
    </row>
    <row r="2252" spans="2:3">
      <c r="B2252" s="22"/>
    </row>
    <row r="2253" spans="2:3" ht="15.75" thickBot="1">
      <c r="B2253" s="22" t="s">
        <v>33</v>
      </c>
    </row>
    <row r="2254" spans="2:3">
      <c r="B2254" s="926">
        <v>2014</v>
      </c>
      <c r="C2254" s="926">
        <v>14.84</v>
      </c>
    </row>
    <row r="2255" spans="2:3" ht="15.75" thickBot="1">
      <c r="B2255" s="927"/>
      <c r="C2255" s="927"/>
    </row>
    <row r="2256" spans="2:3">
      <c r="B2256" s="926">
        <v>2015</v>
      </c>
      <c r="C2256" s="926" t="s">
        <v>45</v>
      </c>
    </row>
    <row r="2257" spans="2:3" ht="15.75" thickBot="1">
      <c r="B2257" s="927"/>
      <c r="C2257" s="927"/>
    </row>
    <row r="2258" spans="2:3">
      <c r="B2258" s="926">
        <v>2016</v>
      </c>
      <c r="C2258" s="926" t="s">
        <v>45</v>
      </c>
    </row>
    <row r="2259" spans="2:3" ht="15.75" thickBot="1">
      <c r="B2259" s="927"/>
      <c r="C2259" s="927"/>
    </row>
    <row r="2260" spans="2:3">
      <c r="B2260" s="28"/>
    </row>
    <row r="2261" spans="2:3" ht="15.75" thickBot="1">
      <c r="B2261" s="22" t="s">
        <v>34</v>
      </c>
    </row>
    <row r="2262" spans="2:3">
      <c r="B2262" s="29"/>
    </row>
    <row r="2263" spans="2:3" ht="26.25" thickBot="1">
      <c r="B2263" s="32" t="s">
        <v>139</v>
      </c>
    </row>
    <row r="2264" spans="2:3">
      <c r="B2264" s="22"/>
    </row>
    <row r="2265" spans="2:3" ht="15.75" thickBot="1">
      <c r="B2265" s="22" t="s">
        <v>21</v>
      </c>
    </row>
    <row r="2266" spans="2:3">
      <c r="B2266" s="29"/>
    </row>
    <row r="2267" spans="2:3" ht="30.75" thickBot="1">
      <c r="B2267" s="24" t="s">
        <v>143</v>
      </c>
    </row>
    <row r="2268" spans="2:3">
      <c r="B2268" s="22"/>
    </row>
    <row r="2269" spans="2:3">
      <c r="B2269" s="22"/>
    </row>
    <row r="2270" spans="2:3" ht="15.75" thickBot="1">
      <c r="B2270" s="22" t="s">
        <v>23</v>
      </c>
    </row>
    <row r="2271" spans="2:3">
      <c r="B2271" s="29"/>
    </row>
    <row r="2272" spans="2:3" ht="30.75" thickBot="1">
      <c r="B2272" s="24" t="s">
        <v>144</v>
      </c>
    </row>
    <row r="2273" spans="2:3">
      <c r="B2273" s="25"/>
    </row>
    <row r="2274" spans="2:3" ht="15.75" thickBot="1">
      <c r="B2274" s="25" t="s">
        <v>25</v>
      </c>
    </row>
    <row r="2275" spans="2:3">
      <c r="B2275" s="926" t="s">
        <v>26</v>
      </c>
      <c r="C2275" s="930" t="s">
        <v>144</v>
      </c>
    </row>
    <row r="2276" spans="2:3" ht="15.75" thickBot="1">
      <c r="B2276" s="927"/>
      <c r="C2276" s="931"/>
    </row>
    <row r="2277" spans="2:3">
      <c r="B2277" s="926" t="s">
        <v>28</v>
      </c>
      <c r="C2277" s="930" t="s">
        <v>145</v>
      </c>
    </row>
    <row r="2278" spans="2:3" ht="15.75" thickBot="1">
      <c r="B2278" s="927"/>
      <c r="C2278" s="931"/>
    </row>
    <row r="2279" spans="2:3">
      <c r="B2279" s="932" t="s">
        <v>30</v>
      </c>
      <c r="C2279" s="930">
        <v>6</v>
      </c>
    </row>
    <row r="2280" spans="2:3" ht="15.75" thickBot="1">
      <c r="B2280" s="933"/>
      <c r="C2280" s="931"/>
    </row>
    <row r="2281" spans="2:3">
      <c r="B2281" s="932" t="s">
        <v>31</v>
      </c>
      <c r="C2281" s="926"/>
    </row>
    <row r="2282" spans="2:3" ht="15.75" thickBot="1">
      <c r="B2282" s="933"/>
      <c r="C2282" s="927"/>
    </row>
    <row r="2283" spans="2:3">
      <c r="B2283" s="28"/>
    </row>
    <row r="2284" spans="2:3" ht="15.75" thickBot="1">
      <c r="B2284" s="22" t="s">
        <v>32</v>
      </c>
    </row>
    <row r="2285" spans="2:3">
      <c r="B2285" s="926">
        <v>2011</v>
      </c>
      <c r="C2285" s="926" t="s">
        <v>45</v>
      </c>
    </row>
    <row r="2286" spans="2:3" ht="15.75" thickBot="1">
      <c r="B2286" s="927"/>
      <c r="C2286" s="927"/>
    </row>
    <row r="2287" spans="2:3">
      <c r="B2287" s="926">
        <v>2012</v>
      </c>
      <c r="C2287" s="926" t="s">
        <v>45</v>
      </c>
    </row>
    <row r="2288" spans="2:3" ht="15.75" thickBot="1">
      <c r="B2288" s="927"/>
      <c r="C2288" s="927"/>
    </row>
    <row r="2289" spans="2:3">
      <c r="B2289" s="926">
        <v>2013</v>
      </c>
      <c r="C2289" s="926" t="s">
        <v>45</v>
      </c>
    </row>
    <row r="2290" spans="2:3" ht="15.75" thickBot="1">
      <c r="B2290" s="927"/>
      <c r="C2290" s="927"/>
    </row>
    <row r="2291" spans="2:3">
      <c r="B2291" s="22"/>
    </row>
    <row r="2292" spans="2:3" ht="15.75" thickBot="1">
      <c r="B2292" s="22" t="s">
        <v>33</v>
      </c>
    </row>
    <row r="2293" spans="2:3">
      <c r="B2293" s="926">
        <v>2014</v>
      </c>
      <c r="C2293" s="926" t="s">
        <v>45</v>
      </c>
    </row>
    <row r="2294" spans="2:3" ht="15.75" thickBot="1">
      <c r="B2294" s="927"/>
      <c r="C2294" s="927"/>
    </row>
    <row r="2295" spans="2:3">
      <c r="B2295" s="926">
        <v>2015</v>
      </c>
      <c r="C2295" s="926" t="s">
        <v>45</v>
      </c>
    </row>
    <row r="2296" spans="2:3" ht="15.75" thickBot="1">
      <c r="B2296" s="927"/>
      <c r="C2296" s="927"/>
    </row>
    <row r="2297" spans="2:3">
      <c r="B2297" s="926">
        <v>2016</v>
      </c>
      <c r="C2297" s="926" t="s">
        <v>45</v>
      </c>
    </row>
    <row r="2298" spans="2:3" ht="15.75" thickBot="1">
      <c r="B2298" s="927"/>
      <c r="C2298" s="927"/>
    </row>
    <row r="2299" spans="2:3">
      <c r="B2299" s="28"/>
    </row>
    <row r="2300" spans="2:3" ht="15.75" thickBot="1">
      <c r="B2300" s="22" t="s">
        <v>34</v>
      </c>
    </row>
    <row r="2301" spans="2:3">
      <c r="B2301" s="29"/>
    </row>
    <row r="2302" spans="2:3" ht="51.75" thickBot="1">
      <c r="B2302" s="32" t="s">
        <v>146</v>
      </c>
    </row>
    <row r="2303" spans="2:3">
      <c r="B2303" s="22"/>
    </row>
    <row r="2304" spans="2:3" ht="15.75" thickBot="1">
      <c r="B2304" s="22" t="s">
        <v>21</v>
      </c>
    </row>
    <row r="2305" spans="2:3">
      <c r="B2305" s="29"/>
    </row>
    <row r="2306" spans="2:3" ht="30.75" thickBot="1">
      <c r="B2306" s="24" t="s">
        <v>143</v>
      </c>
    </row>
    <row r="2307" spans="2:3">
      <c r="B2307" s="22"/>
    </row>
    <row r="2308" spans="2:3">
      <c r="B2308" s="22"/>
    </row>
    <row r="2309" spans="2:3" ht="15.75" thickBot="1">
      <c r="B2309" s="22" t="s">
        <v>23</v>
      </c>
    </row>
    <row r="2310" spans="2:3">
      <c r="B2310" s="29"/>
    </row>
    <row r="2311" spans="2:3" ht="30.75" thickBot="1">
      <c r="B2311" s="24" t="s">
        <v>144</v>
      </c>
    </row>
    <row r="2312" spans="2:3">
      <c r="B2312" s="25"/>
    </row>
    <row r="2313" spans="2:3" ht="15.75" thickBot="1">
      <c r="B2313" s="25" t="s">
        <v>25</v>
      </c>
    </row>
    <row r="2314" spans="2:3">
      <c r="B2314" s="926" t="s">
        <v>26</v>
      </c>
      <c r="C2314" s="930" t="s">
        <v>147</v>
      </c>
    </row>
    <row r="2315" spans="2:3" ht="15.75" thickBot="1">
      <c r="B2315" s="927"/>
      <c r="C2315" s="931"/>
    </row>
    <row r="2316" spans="2:3">
      <c r="B2316" s="926" t="s">
        <v>28</v>
      </c>
      <c r="C2316" s="930" t="s">
        <v>145</v>
      </c>
    </row>
    <row r="2317" spans="2:3" ht="15.75" thickBot="1">
      <c r="B2317" s="927"/>
      <c r="C2317" s="931"/>
    </row>
    <row r="2318" spans="2:3">
      <c r="B2318" s="932" t="s">
        <v>30</v>
      </c>
      <c r="C2318" s="930">
        <v>6</v>
      </c>
    </row>
    <row r="2319" spans="2:3" ht="15.75" thickBot="1">
      <c r="B2319" s="933"/>
      <c r="C2319" s="931"/>
    </row>
    <row r="2320" spans="2:3">
      <c r="B2320" s="932" t="s">
        <v>31</v>
      </c>
      <c r="C2320" s="926"/>
    </row>
    <row r="2321" spans="2:3" ht="15.75" thickBot="1">
      <c r="B2321" s="933"/>
      <c r="C2321" s="927"/>
    </row>
    <row r="2322" spans="2:3">
      <c r="B2322" s="28"/>
    </row>
    <row r="2323" spans="2:3" ht="15.75" thickBot="1">
      <c r="B2323" s="22" t="s">
        <v>32</v>
      </c>
    </row>
    <row r="2324" spans="2:3">
      <c r="B2324" s="926">
        <v>2011</v>
      </c>
      <c r="C2324" s="926" t="s">
        <v>45</v>
      </c>
    </row>
    <row r="2325" spans="2:3" ht="15.75" thickBot="1">
      <c r="B2325" s="927"/>
      <c r="C2325" s="927"/>
    </row>
    <row r="2326" spans="2:3">
      <c r="B2326" s="926">
        <v>2012</v>
      </c>
      <c r="C2326" s="926" t="s">
        <v>45</v>
      </c>
    </row>
    <row r="2327" spans="2:3" ht="15.75" thickBot="1">
      <c r="B2327" s="927"/>
      <c r="C2327" s="927"/>
    </row>
    <row r="2328" spans="2:3">
      <c r="B2328" s="926">
        <v>2013</v>
      </c>
      <c r="C2328" s="926" t="s">
        <v>45</v>
      </c>
    </row>
    <row r="2329" spans="2:3" ht="15.75" thickBot="1">
      <c r="B2329" s="927"/>
      <c r="C2329" s="927"/>
    </row>
    <row r="2330" spans="2:3">
      <c r="B2330" s="22"/>
    </row>
    <row r="2331" spans="2:3" ht="15.75" thickBot="1">
      <c r="B2331" s="22" t="s">
        <v>33</v>
      </c>
    </row>
    <row r="2332" spans="2:3">
      <c r="B2332" s="926">
        <v>2014</v>
      </c>
      <c r="C2332" s="926" t="s">
        <v>45</v>
      </c>
    </row>
    <row r="2333" spans="2:3" ht="15.75" thickBot="1">
      <c r="B2333" s="927"/>
      <c r="C2333" s="927"/>
    </row>
    <row r="2334" spans="2:3">
      <c r="B2334" s="926">
        <v>2015</v>
      </c>
      <c r="C2334" s="926" t="s">
        <v>45</v>
      </c>
    </row>
    <row r="2335" spans="2:3" ht="15.75" thickBot="1">
      <c r="B2335" s="927"/>
      <c r="C2335" s="927"/>
    </row>
    <row r="2336" spans="2:3">
      <c r="B2336" s="926">
        <v>2016</v>
      </c>
      <c r="C2336" s="926" t="s">
        <v>45</v>
      </c>
    </row>
    <row r="2337" spans="2:3" ht="15.75" thickBot="1">
      <c r="B2337" s="927"/>
      <c r="C2337" s="927"/>
    </row>
    <row r="2338" spans="2:3">
      <c r="B2338" s="28"/>
    </row>
    <row r="2339" spans="2:3" ht="15.75" thickBot="1">
      <c r="B2339" s="22" t="s">
        <v>34</v>
      </c>
    </row>
    <row r="2340" spans="2:3">
      <c r="B2340" s="29"/>
    </row>
    <row r="2341" spans="2:3" ht="51.75" thickBot="1">
      <c r="B2341" s="32" t="s">
        <v>146</v>
      </c>
    </row>
    <row r="2342" spans="2:3">
      <c r="B2342" s="22"/>
    </row>
    <row r="2343" spans="2:3" ht="15.75" thickBot="1">
      <c r="B2343" s="22" t="s">
        <v>21</v>
      </c>
    </row>
    <row r="2344" spans="2:3">
      <c r="B2344" s="29"/>
    </row>
    <row r="2345" spans="2:3" ht="30.75" thickBot="1">
      <c r="B2345" s="24" t="s">
        <v>143</v>
      </c>
    </row>
    <row r="2346" spans="2:3">
      <c r="B2346" s="22"/>
    </row>
    <row r="2347" spans="2:3">
      <c r="B2347" s="22"/>
    </row>
    <row r="2348" spans="2:3" ht="15.75" thickBot="1">
      <c r="B2348" s="22" t="s">
        <v>23</v>
      </c>
    </row>
    <row r="2349" spans="2:3">
      <c r="B2349" s="29"/>
    </row>
    <row r="2350" spans="2:3" ht="30.75" thickBot="1">
      <c r="B2350" s="24" t="s">
        <v>144</v>
      </c>
    </row>
    <row r="2351" spans="2:3">
      <c r="B2351" s="25"/>
    </row>
    <row r="2352" spans="2:3" ht="15.75" thickBot="1">
      <c r="B2352" s="25" t="s">
        <v>25</v>
      </c>
    </row>
    <row r="2353" spans="2:3">
      <c r="B2353" s="926" t="s">
        <v>26</v>
      </c>
      <c r="C2353" s="930" t="s">
        <v>148</v>
      </c>
    </row>
    <row r="2354" spans="2:3" ht="15.75" thickBot="1">
      <c r="B2354" s="927"/>
      <c r="C2354" s="931"/>
    </row>
    <row r="2355" spans="2:3">
      <c r="B2355" s="926" t="s">
        <v>28</v>
      </c>
      <c r="C2355" s="930" t="s">
        <v>149</v>
      </c>
    </row>
    <row r="2356" spans="2:3" ht="15.75" thickBot="1">
      <c r="B2356" s="927"/>
      <c r="C2356" s="931"/>
    </row>
    <row r="2357" spans="2:3">
      <c r="B2357" s="932" t="s">
        <v>30</v>
      </c>
      <c r="C2357" s="930">
        <v>83</v>
      </c>
    </row>
    <row r="2358" spans="2:3" ht="15.75" thickBot="1">
      <c r="B2358" s="933"/>
      <c r="C2358" s="931"/>
    </row>
    <row r="2359" spans="2:3">
      <c r="B2359" s="932" t="s">
        <v>31</v>
      </c>
      <c r="C2359" s="926"/>
    </row>
    <row r="2360" spans="2:3" ht="15.75" thickBot="1">
      <c r="B2360" s="933"/>
      <c r="C2360" s="927"/>
    </row>
    <row r="2361" spans="2:3">
      <c r="B2361" s="28"/>
    </row>
    <row r="2362" spans="2:3" ht="15.75" thickBot="1">
      <c r="B2362" s="22" t="s">
        <v>32</v>
      </c>
    </row>
    <row r="2363" spans="2:3">
      <c r="B2363" s="926">
        <v>2011</v>
      </c>
      <c r="C2363" s="926" t="s">
        <v>45</v>
      </c>
    </row>
    <row r="2364" spans="2:3" ht="15.75" thickBot="1">
      <c r="B2364" s="927"/>
      <c r="C2364" s="927"/>
    </row>
    <row r="2365" spans="2:3">
      <c r="B2365" s="926">
        <v>2012</v>
      </c>
      <c r="C2365" s="926" t="s">
        <v>45</v>
      </c>
    </row>
    <row r="2366" spans="2:3" ht="15.75" thickBot="1">
      <c r="B2366" s="927"/>
      <c r="C2366" s="927"/>
    </row>
    <row r="2367" spans="2:3">
      <c r="B2367" s="926">
        <v>2013</v>
      </c>
      <c r="C2367" s="926" t="s">
        <v>45</v>
      </c>
    </row>
    <row r="2368" spans="2:3" ht="15.75" thickBot="1">
      <c r="B2368" s="927"/>
      <c r="C2368" s="927"/>
    </row>
    <row r="2369" spans="2:3">
      <c r="B2369" s="22"/>
    </row>
    <row r="2370" spans="2:3" ht="15.75" thickBot="1">
      <c r="B2370" s="22" t="s">
        <v>33</v>
      </c>
    </row>
    <row r="2371" spans="2:3">
      <c r="B2371" s="926">
        <v>2014</v>
      </c>
      <c r="C2371" s="926" t="s">
        <v>45</v>
      </c>
    </row>
    <row r="2372" spans="2:3" ht="15.75" thickBot="1">
      <c r="B2372" s="927"/>
      <c r="C2372" s="927"/>
    </row>
    <row r="2373" spans="2:3">
      <c r="B2373" s="926">
        <v>2015</v>
      </c>
      <c r="C2373" s="926" t="s">
        <v>45</v>
      </c>
    </row>
    <row r="2374" spans="2:3" ht="15.75" thickBot="1">
      <c r="B2374" s="927"/>
      <c r="C2374" s="927"/>
    </row>
    <row r="2375" spans="2:3">
      <c r="B2375" s="926">
        <v>2016</v>
      </c>
      <c r="C2375" s="926" t="s">
        <v>45</v>
      </c>
    </row>
    <row r="2376" spans="2:3" ht="15.75" thickBot="1">
      <c r="B2376" s="927"/>
      <c r="C2376" s="927"/>
    </row>
    <row r="2377" spans="2:3">
      <c r="B2377" s="28"/>
    </row>
    <row r="2378" spans="2:3" ht="15.75" thickBot="1">
      <c r="B2378" s="22" t="s">
        <v>34</v>
      </c>
    </row>
    <row r="2379" spans="2:3">
      <c r="B2379" s="29"/>
    </row>
    <row r="2380" spans="2:3" ht="64.5" thickBot="1">
      <c r="B2380" s="32" t="s">
        <v>150</v>
      </c>
    </row>
    <row r="2381" spans="2:3">
      <c r="B2381" s="22"/>
    </row>
    <row r="2382" spans="2:3" ht="15.75" thickBot="1">
      <c r="B2382" s="22" t="s">
        <v>21</v>
      </c>
    </row>
    <row r="2383" spans="2:3">
      <c r="B2383" s="29"/>
    </row>
    <row r="2384" spans="2:3" ht="30.75" thickBot="1">
      <c r="B2384" s="24" t="s">
        <v>143</v>
      </c>
    </row>
    <row r="2385" spans="2:3">
      <c r="B2385" s="22"/>
    </row>
    <row r="2386" spans="2:3">
      <c r="B2386" s="22"/>
    </row>
    <row r="2387" spans="2:3" ht="15.75" thickBot="1">
      <c r="B2387" s="22" t="s">
        <v>23</v>
      </c>
    </row>
    <row r="2388" spans="2:3">
      <c r="B2388" s="29"/>
    </row>
    <row r="2389" spans="2:3" ht="30.75" thickBot="1">
      <c r="B2389" s="24" t="s">
        <v>144</v>
      </c>
    </row>
    <row r="2390" spans="2:3">
      <c r="B2390" s="25"/>
    </row>
    <row r="2391" spans="2:3" ht="15.75" thickBot="1">
      <c r="B2391" s="25" t="s">
        <v>25</v>
      </c>
    </row>
    <row r="2392" spans="2:3">
      <c r="B2392" s="926" t="s">
        <v>26</v>
      </c>
      <c r="C2392" s="930" t="s">
        <v>151</v>
      </c>
    </row>
    <row r="2393" spans="2:3" ht="15.75" thickBot="1">
      <c r="B2393" s="927"/>
      <c r="C2393" s="931"/>
    </row>
    <row r="2394" spans="2:3">
      <c r="B2394" s="926" t="s">
        <v>28</v>
      </c>
      <c r="C2394" s="930" t="s">
        <v>145</v>
      </c>
    </row>
    <row r="2395" spans="2:3" ht="15.75" thickBot="1">
      <c r="B2395" s="927"/>
      <c r="C2395" s="931"/>
    </row>
    <row r="2396" spans="2:3">
      <c r="B2396" s="932" t="s">
        <v>30</v>
      </c>
      <c r="C2396" s="930">
        <v>6</v>
      </c>
    </row>
    <row r="2397" spans="2:3" ht="15.75" thickBot="1">
      <c r="B2397" s="933"/>
      <c r="C2397" s="931"/>
    </row>
    <row r="2398" spans="2:3">
      <c r="B2398" s="932" t="s">
        <v>31</v>
      </c>
      <c r="C2398" s="926"/>
    </row>
    <row r="2399" spans="2:3" ht="15.75" thickBot="1">
      <c r="B2399" s="933"/>
      <c r="C2399" s="927"/>
    </row>
    <row r="2400" spans="2:3">
      <c r="B2400" s="28"/>
    </row>
    <row r="2401" spans="2:3" ht="15.75" thickBot="1">
      <c r="B2401" s="22" t="s">
        <v>32</v>
      </c>
    </row>
    <row r="2402" spans="2:3">
      <c r="B2402" s="926">
        <v>2011</v>
      </c>
      <c r="C2402" s="926" t="s">
        <v>45</v>
      </c>
    </row>
    <row r="2403" spans="2:3" ht="15.75" thickBot="1">
      <c r="B2403" s="927"/>
      <c r="C2403" s="927"/>
    </row>
    <row r="2404" spans="2:3">
      <c r="B2404" s="926">
        <v>2012</v>
      </c>
      <c r="C2404" s="926" t="s">
        <v>45</v>
      </c>
    </row>
    <row r="2405" spans="2:3" ht="15.75" thickBot="1">
      <c r="B2405" s="927"/>
      <c r="C2405" s="927"/>
    </row>
    <row r="2406" spans="2:3">
      <c r="B2406" s="926">
        <v>2013</v>
      </c>
      <c r="C2406" s="926" t="s">
        <v>45</v>
      </c>
    </row>
    <row r="2407" spans="2:3" ht="15.75" thickBot="1">
      <c r="B2407" s="927"/>
      <c r="C2407" s="927"/>
    </row>
    <row r="2408" spans="2:3">
      <c r="B2408" s="22"/>
    </row>
    <row r="2409" spans="2:3" ht="15.75" thickBot="1">
      <c r="B2409" s="22" t="s">
        <v>33</v>
      </c>
    </row>
    <row r="2410" spans="2:3">
      <c r="B2410" s="926">
        <v>2014</v>
      </c>
      <c r="C2410" s="926" t="s">
        <v>45</v>
      </c>
    </row>
    <row r="2411" spans="2:3" ht="15.75" thickBot="1">
      <c r="B2411" s="927"/>
      <c r="C2411" s="927"/>
    </row>
    <row r="2412" spans="2:3">
      <c r="B2412" s="926">
        <v>2015</v>
      </c>
      <c r="C2412" s="926" t="s">
        <v>45</v>
      </c>
    </row>
    <row r="2413" spans="2:3" ht="15.75" thickBot="1">
      <c r="B2413" s="927"/>
      <c r="C2413" s="927"/>
    </row>
    <row r="2414" spans="2:3">
      <c r="B2414" s="926">
        <v>2016</v>
      </c>
      <c r="C2414" s="926" t="s">
        <v>45</v>
      </c>
    </row>
    <row r="2415" spans="2:3" ht="15.75" thickBot="1">
      <c r="B2415" s="927"/>
      <c r="C2415" s="927"/>
    </row>
    <row r="2416" spans="2:3">
      <c r="B2416" s="28"/>
    </row>
    <row r="2417" spans="2:3" ht="15.75" thickBot="1">
      <c r="B2417" s="22" t="s">
        <v>34</v>
      </c>
    </row>
    <row r="2418" spans="2:3">
      <c r="B2418" s="29"/>
    </row>
    <row r="2419" spans="2:3" ht="51.75" thickBot="1">
      <c r="B2419" s="32" t="s">
        <v>146</v>
      </c>
    </row>
    <row r="2420" spans="2:3">
      <c r="B2420" s="22"/>
    </row>
    <row r="2421" spans="2:3" ht="15.75" thickBot="1">
      <c r="B2421" s="22" t="s">
        <v>21</v>
      </c>
    </row>
    <row r="2422" spans="2:3">
      <c r="B2422" s="29"/>
    </row>
    <row r="2423" spans="2:3" ht="30.75" thickBot="1">
      <c r="B2423" s="24" t="s">
        <v>143</v>
      </c>
    </row>
    <row r="2424" spans="2:3">
      <c r="B2424" s="22"/>
    </row>
    <row r="2425" spans="2:3">
      <c r="B2425" s="22"/>
    </row>
    <row r="2426" spans="2:3" ht="15.75" thickBot="1">
      <c r="B2426" s="22" t="s">
        <v>23</v>
      </c>
    </row>
    <row r="2427" spans="2:3">
      <c r="B2427" s="29"/>
    </row>
    <row r="2428" spans="2:3" ht="30.75" thickBot="1">
      <c r="B2428" s="24" t="s">
        <v>144</v>
      </c>
    </row>
    <row r="2429" spans="2:3">
      <c r="B2429" s="25"/>
    </row>
    <row r="2430" spans="2:3" ht="15.75" thickBot="1">
      <c r="B2430" s="25" t="s">
        <v>25</v>
      </c>
    </row>
    <row r="2431" spans="2:3">
      <c r="B2431" s="926" t="s">
        <v>26</v>
      </c>
      <c r="C2431" s="930" t="s">
        <v>152</v>
      </c>
    </row>
    <row r="2432" spans="2:3" ht="15.75" thickBot="1">
      <c r="B2432" s="927"/>
      <c r="C2432" s="931"/>
    </row>
    <row r="2433" spans="2:3">
      <c r="B2433" s="926" t="s">
        <v>28</v>
      </c>
      <c r="C2433" s="930" t="s">
        <v>153</v>
      </c>
    </row>
    <row r="2434" spans="2:3" ht="15.75" thickBot="1">
      <c r="B2434" s="927"/>
      <c r="C2434" s="931"/>
    </row>
    <row r="2435" spans="2:3">
      <c r="B2435" s="932" t="s">
        <v>30</v>
      </c>
      <c r="C2435" s="930">
        <v>1</v>
      </c>
    </row>
    <row r="2436" spans="2:3" ht="15.75" thickBot="1">
      <c r="B2436" s="933"/>
      <c r="C2436" s="931"/>
    </row>
    <row r="2437" spans="2:3">
      <c r="B2437" s="932" t="s">
        <v>31</v>
      </c>
      <c r="C2437" s="926"/>
    </row>
    <row r="2438" spans="2:3" ht="15.75" thickBot="1">
      <c r="B2438" s="933"/>
      <c r="C2438" s="927"/>
    </row>
    <row r="2439" spans="2:3">
      <c r="B2439" s="28"/>
    </row>
    <row r="2440" spans="2:3" ht="15.75" thickBot="1">
      <c r="B2440" s="22" t="s">
        <v>32</v>
      </c>
    </row>
    <row r="2441" spans="2:3">
      <c r="B2441" s="926">
        <v>2011</v>
      </c>
      <c r="C2441" s="926" t="s">
        <v>45</v>
      </c>
    </row>
    <row r="2442" spans="2:3" ht="15.75" thickBot="1">
      <c r="B2442" s="927"/>
      <c r="C2442" s="927"/>
    </row>
    <row r="2443" spans="2:3">
      <c r="B2443" s="926">
        <v>2012</v>
      </c>
      <c r="C2443" s="926" t="s">
        <v>45</v>
      </c>
    </row>
    <row r="2444" spans="2:3" ht="15.75" thickBot="1">
      <c r="B2444" s="927"/>
      <c r="C2444" s="927"/>
    </row>
    <row r="2445" spans="2:3">
      <c r="B2445" s="926">
        <v>2013</v>
      </c>
      <c r="C2445" s="926" t="s">
        <v>45</v>
      </c>
    </row>
    <row r="2446" spans="2:3" ht="15.75" thickBot="1">
      <c r="B2446" s="927"/>
      <c r="C2446" s="927"/>
    </row>
    <row r="2447" spans="2:3">
      <c r="B2447" s="22"/>
    </row>
    <row r="2448" spans="2:3" ht="15.75" thickBot="1">
      <c r="B2448" s="22" t="s">
        <v>33</v>
      </c>
    </row>
    <row r="2449" spans="2:3">
      <c r="B2449" s="926">
        <v>2014</v>
      </c>
      <c r="C2449" s="926" t="s">
        <v>45</v>
      </c>
    </row>
    <row r="2450" spans="2:3" ht="15.75" thickBot="1">
      <c r="B2450" s="927"/>
      <c r="C2450" s="927"/>
    </row>
    <row r="2451" spans="2:3">
      <c r="B2451" s="926">
        <v>2015</v>
      </c>
      <c r="C2451" s="926" t="s">
        <v>45</v>
      </c>
    </row>
    <row r="2452" spans="2:3" ht="15.75" thickBot="1">
      <c r="B2452" s="927"/>
      <c r="C2452" s="927"/>
    </row>
    <row r="2453" spans="2:3">
      <c r="B2453" s="926">
        <v>2016</v>
      </c>
      <c r="C2453" s="926" t="s">
        <v>45</v>
      </c>
    </row>
    <row r="2454" spans="2:3" ht="15.75" thickBot="1">
      <c r="B2454" s="927"/>
      <c r="C2454" s="927"/>
    </row>
    <row r="2455" spans="2:3">
      <c r="B2455" s="28"/>
    </row>
    <row r="2456" spans="2:3" ht="15.75" thickBot="1">
      <c r="B2456" s="22" t="s">
        <v>34</v>
      </c>
    </row>
    <row r="2457" spans="2:3">
      <c r="B2457" s="29"/>
    </row>
    <row r="2458" spans="2:3" ht="26.25" thickBot="1">
      <c r="B2458" s="32" t="s">
        <v>154</v>
      </c>
    </row>
    <row r="2459" spans="2:3">
      <c r="B2459" s="22"/>
    </row>
    <row r="2460" spans="2:3" ht="15.75" thickBot="1">
      <c r="B2460" s="22" t="s">
        <v>21</v>
      </c>
    </row>
    <row r="2461" spans="2:3">
      <c r="B2461" s="29"/>
    </row>
    <row r="2462" spans="2:3" ht="30.75" thickBot="1">
      <c r="B2462" s="24" t="s">
        <v>143</v>
      </c>
    </row>
    <row r="2463" spans="2:3">
      <c r="B2463" s="22"/>
    </row>
    <row r="2464" spans="2:3">
      <c r="B2464" s="22"/>
    </row>
    <row r="2465" spans="2:3" ht="15.75" thickBot="1">
      <c r="B2465" s="22" t="s">
        <v>23</v>
      </c>
    </row>
    <row r="2466" spans="2:3">
      <c r="B2466" s="29"/>
    </row>
    <row r="2467" spans="2:3" ht="30.75" thickBot="1">
      <c r="B2467" s="24" t="s">
        <v>144</v>
      </c>
    </row>
    <row r="2468" spans="2:3">
      <c r="B2468" s="25"/>
    </row>
    <row r="2469" spans="2:3" ht="15.75" thickBot="1">
      <c r="B2469" s="25" t="s">
        <v>25</v>
      </c>
    </row>
    <row r="2470" spans="2:3">
      <c r="B2470" s="926" t="s">
        <v>26</v>
      </c>
      <c r="C2470" s="930" t="s">
        <v>155</v>
      </c>
    </row>
    <row r="2471" spans="2:3" ht="15.75" thickBot="1">
      <c r="B2471" s="927"/>
      <c r="C2471" s="931"/>
    </row>
    <row r="2472" spans="2:3">
      <c r="B2472" s="926" t="s">
        <v>28</v>
      </c>
      <c r="C2472" s="930" t="s">
        <v>149</v>
      </c>
    </row>
    <row r="2473" spans="2:3" ht="15.75" thickBot="1">
      <c r="B2473" s="927"/>
      <c r="C2473" s="931"/>
    </row>
    <row r="2474" spans="2:3">
      <c r="B2474" s="932" t="s">
        <v>30</v>
      </c>
      <c r="C2474" s="930">
        <v>83</v>
      </c>
    </row>
    <row r="2475" spans="2:3" ht="15.75" thickBot="1">
      <c r="B2475" s="933"/>
      <c r="C2475" s="931"/>
    </row>
    <row r="2476" spans="2:3">
      <c r="B2476" s="932" t="s">
        <v>31</v>
      </c>
      <c r="C2476" s="926"/>
    </row>
    <row r="2477" spans="2:3" ht="15.75" thickBot="1">
      <c r="B2477" s="933"/>
      <c r="C2477" s="927"/>
    </row>
    <row r="2478" spans="2:3">
      <c r="B2478" s="28"/>
    </row>
    <row r="2479" spans="2:3" ht="15.75" thickBot="1">
      <c r="B2479" s="22" t="s">
        <v>32</v>
      </c>
    </row>
    <row r="2480" spans="2:3">
      <c r="B2480" s="926">
        <v>2011</v>
      </c>
      <c r="C2480" s="926" t="s">
        <v>45</v>
      </c>
    </row>
    <row r="2481" spans="2:3" ht="15.75" thickBot="1">
      <c r="B2481" s="927"/>
      <c r="C2481" s="927"/>
    </row>
    <row r="2482" spans="2:3">
      <c r="B2482" s="926">
        <v>2012</v>
      </c>
      <c r="C2482" s="926" t="s">
        <v>45</v>
      </c>
    </row>
    <row r="2483" spans="2:3" ht="15.75" thickBot="1">
      <c r="B2483" s="927"/>
      <c r="C2483" s="927"/>
    </row>
    <row r="2484" spans="2:3">
      <c r="B2484" s="926">
        <v>2013</v>
      </c>
      <c r="C2484" s="926" t="s">
        <v>45</v>
      </c>
    </row>
    <row r="2485" spans="2:3" ht="15.75" thickBot="1">
      <c r="B2485" s="927"/>
      <c r="C2485" s="927"/>
    </row>
    <row r="2486" spans="2:3">
      <c r="B2486" s="22"/>
    </row>
    <row r="2487" spans="2:3" ht="15.75" thickBot="1">
      <c r="B2487" s="22" t="s">
        <v>33</v>
      </c>
    </row>
    <row r="2488" spans="2:3">
      <c r="B2488" s="926">
        <v>2014</v>
      </c>
      <c r="C2488" s="926" t="s">
        <v>45</v>
      </c>
    </row>
    <row r="2489" spans="2:3" ht="15.75" thickBot="1">
      <c r="B2489" s="927"/>
      <c r="C2489" s="927"/>
    </row>
    <row r="2490" spans="2:3">
      <c r="B2490" s="926">
        <v>2015</v>
      </c>
      <c r="C2490" s="926" t="s">
        <v>45</v>
      </c>
    </row>
    <row r="2491" spans="2:3" ht="15.75" thickBot="1">
      <c r="B2491" s="927"/>
      <c r="C2491" s="927"/>
    </row>
    <row r="2492" spans="2:3">
      <c r="B2492" s="926">
        <v>2016</v>
      </c>
      <c r="C2492" s="926" t="s">
        <v>45</v>
      </c>
    </row>
    <row r="2493" spans="2:3" ht="15.75" thickBot="1">
      <c r="B2493" s="927"/>
      <c r="C2493" s="927"/>
    </row>
    <row r="2494" spans="2:3">
      <c r="B2494" s="28"/>
    </row>
    <row r="2495" spans="2:3" ht="15.75" thickBot="1">
      <c r="B2495" s="22" t="s">
        <v>34</v>
      </c>
    </row>
    <row r="2496" spans="2:3">
      <c r="B2496" s="29"/>
    </row>
    <row r="2497" spans="2:3" ht="26.25" thickBot="1">
      <c r="B2497" s="32" t="s">
        <v>156</v>
      </c>
    </row>
    <row r="2498" spans="2:3">
      <c r="B2498" s="22"/>
    </row>
    <row r="2499" spans="2:3" ht="15.75" thickBot="1">
      <c r="B2499" s="22" t="s">
        <v>21</v>
      </c>
    </row>
    <row r="2500" spans="2:3">
      <c r="B2500" s="29"/>
    </row>
    <row r="2501" spans="2:3" ht="30.75" thickBot="1">
      <c r="B2501" s="24" t="s">
        <v>143</v>
      </c>
    </row>
    <row r="2502" spans="2:3">
      <c r="B2502" s="22"/>
    </row>
    <row r="2503" spans="2:3" ht="15.75" thickBot="1">
      <c r="B2503" s="22" t="s">
        <v>23</v>
      </c>
    </row>
    <row r="2504" spans="2:3">
      <c r="B2504" s="29"/>
    </row>
    <row r="2505" spans="2:3" ht="30.75" thickBot="1">
      <c r="B2505" s="24" t="s">
        <v>144</v>
      </c>
    </row>
    <row r="2506" spans="2:3">
      <c r="B2506" s="25"/>
    </row>
    <row r="2507" spans="2:3" ht="15.75" thickBot="1">
      <c r="B2507" s="25" t="s">
        <v>25</v>
      </c>
    </row>
    <row r="2508" spans="2:3">
      <c r="B2508" s="926" t="s">
        <v>26</v>
      </c>
      <c r="C2508" s="930" t="s">
        <v>157</v>
      </c>
    </row>
    <row r="2509" spans="2:3" ht="15.75" thickBot="1">
      <c r="B2509" s="927"/>
      <c r="C2509" s="931"/>
    </row>
    <row r="2510" spans="2:3">
      <c r="B2510" s="926" t="s">
        <v>28</v>
      </c>
      <c r="C2510" s="930" t="s">
        <v>145</v>
      </c>
    </row>
    <row r="2511" spans="2:3" ht="15.75" thickBot="1">
      <c r="B2511" s="927"/>
      <c r="C2511" s="931"/>
    </row>
    <row r="2512" spans="2:3">
      <c r="B2512" s="932" t="s">
        <v>30</v>
      </c>
      <c r="C2512" s="930">
        <v>6</v>
      </c>
    </row>
    <row r="2513" spans="2:3" ht="15.75" thickBot="1">
      <c r="B2513" s="933"/>
      <c r="C2513" s="931"/>
    </row>
    <row r="2514" spans="2:3">
      <c r="B2514" s="932" t="s">
        <v>31</v>
      </c>
      <c r="C2514" s="926"/>
    </row>
    <row r="2515" spans="2:3" ht="15.75" thickBot="1">
      <c r="B2515" s="933"/>
      <c r="C2515" s="927"/>
    </row>
    <row r="2516" spans="2:3">
      <c r="B2516" s="28"/>
    </row>
    <row r="2517" spans="2:3" ht="15.75" thickBot="1">
      <c r="B2517" s="22" t="s">
        <v>32</v>
      </c>
    </row>
    <row r="2518" spans="2:3">
      <c r="B2518" s="926">
        <v>2011</v>
      </c>
      <c r="C2518" s="926" t="s">
        <v>45</v>
      </c>
    </row>
    <row r="2519" spans="2:3" ht="15.75" thickBot="1">
      <c r="B2519" s="927"/>
      <c r="C2519" s="927"/>
    </row>
    <row r="2520" spans="2:3">
      <c r="B2520" s="926">
        <v>2012</v>
      </c>
      <c r="C2520" s="926" t="s">
        <v>45</v>
      </c>
    </row>
    <row r="2521" spans="2:3" ht="15.75" thickBot="1">
      <c r="B2521" s="927"/>
      <c r="C2521" s="927"/>
    </row>
    <row r="2522" spans="2:3">
      <c r="B2522" s="926">
        <v>2013</v>
      </c>
      <c r="C2522" s="926" t="s">
        <v>45</v>
      </c>
    </row>
    <row r="2523" spans="2:3" ht="15.75" thickBot="1">
      <c r="B2523" s="927"/>
      <c r="C2523" s="927"/>
    </row>
    <row r="2524" spans="2:3">
      <c r="B2524" s="22"/>
    </row>
    <row r="2525" spans="2:3" ht="15.75" thickBot="1">
      <c r="B2525" s="22" t="s">
        <v>33</v>
      </c>
    </row>
    <row r="2526" spans="2:3">
      <c r="B2526" s="926">
        <v>2014</v>
      </c>
      <c r="C2526" s="926" t="s">
        <v>45</v>
      </c>
    </row>
    <row r="2527" spans="2:3" ht="15.75" thickBot="1">
      <c r="B2527" s="927"/>
      <c r="C2527" s="927"/>
    </row>
    <row r="2528" spans="2:3">
      <c r="B2528" s="926">
        <v>2015</v>
      </c>
      <c r="C2528" s="926" t="s">
        <v>45</v>
      </c>
    </row>
    <row r="2529" spans="2:3" ht="15.75" thickBot="1">
      <c r="B2529" s="927"/>
      <c r="C2529" s="927"/>
    </row>
    <row r="2530" spans="2:3">
      <c r="B2530" s="926">
        <v>2016</v>
      </c>
      <c r="C2530" s="926" t="s">
        <v>45</v>
      </c>
    </row>
    <row r="2531" spans="2:3" ht="15.75" thickBot="1">
      <c r="B2531" s="927"/>
      <c r="C2531" s="927"/>
    </row>
    <row r="2532" spans="2:3">
      <c r="B2532" s="28"/>
    </row>
    <row r="2533" spans="2:3" ht="15.75" thickBot="1">
      <c r="B2533" s="22" t="s">
        <v>34</v>
      </c>
    </row>
    <row r="2534" spans="2:3">
      <c r="B2534" s="29"/>
    </row>
    <row r="2535" spans="2:3" ht="64.5" thickBot="1">
      <c r="B2535" s="32" t="s">
        <v>158</v>
      </c>
    </row>
  </sheetData>
  <mergeCells count="1392">
    <mergeCell ref="B2528:B2529"/>
    <mergeCell ref="C2528:C2529"/>
    <mergeCell ref="B2530:B2531"/>
    <mergeCell ref="C2530:C2531"/>
    <mergeCell ref="B2520:B2521"/>
    <mergeCell ref="C2520:C2521"/>
    <mergeCell ref="B2522:B2523"/>
    <mergeCell ref="C2522:C2523"/>
    <mergeCell ref="B2526:B2527"/>
    <mergeCell ref="C2526:C2527"/>
    <mergeCell ref="B2512:B2513"/>
    <mergeCell ref="C2512:C2513"/>
    <mergeCell ref="B2514:B2515"/>
    <mergeCell ref="C2514:C2515"/>
    <mergeCell ref="B2518:B2519"/>
    <mergeCell ref="C2518:C2519"/>
    <mergeCell ref="B2492:B2493"/>
    <mergeCell ref="C2492:C2493"/>
    <mergeCell ref="B2508:B2509"/>
    <mergeCell ref="C2508:C2509"/>
    <mergeCell ref="B2510:B2511"/>
    <mergeCell ref="C2510:C2511"/>
    <mergeCell ref="B2484:B2485"/>
    <mergeCell ref="C2484:C2485"/>
    <mergeCell ref="B2488:B2489"/>
    <mergeCell ref="C2488:C2489"/>
    <mergeCell ref="B2490:B2491"/>
    <mergeCell ref="C2490:C2491"/>
    <mergeCell ref="B2476:B2477"/>
    <mergeCell ref="C2476:C2477"/>
    <mergeCell ref="B2480:B2481"/>
    <mergeCell ref="C2480:C2481"/>
    <mergeCell ref="B2482:B2483"/>
    <mergeCell ref="C2482:C2483"/>
    <mergeCell ref="B2470:B2471"/>
    <mergeCell ref="C2470:C2471"/>
    <mergeCell ref="B2472:B2473"/>
    <mergeCell ref="C2472:C2473"/>
    <mergeCell ref="B2474:B2475"/>
    <mergeCell ref="C2474:C2475"/>
    <mergeCell ref="B2449:B2450"/>
    <mergeCell ref="C2449:C2450"/>
    <mergeCell ref="B2451:B2452"/>
    <mergeCell ref="C2451:C2452"/>
    <mergeCell ref="B2453:B2454"/>
    <mergeCell ref="C2453:C2454"/>
    <mergeCell ref="B2441:B2442"/>
    <mergeCell ref="C2441:C2442"/>
    <mergeCell ref="B2443:B2444"/>
    <mergeCell ref="C2443:C2444"/>
    <mergeCell ref="B2445:B2446"/>
    <mergeCell ref="C2445:C2446"/>
    <mergeCell ref="B2433:B2434"/>
    <mergeCell ref="C2433:C2434"/>
    <mergeCell ref="B2435:B2436"/>
    <mergeCell ref="C2435:C2436"/>
    <mergeCell ref="B2437:B2438"/>
    <mergeCell ref="C2437:C2438"/>
    <mergeCell ref="B2412:B2413"/>
    <mergeCell ref="C2412:C2413"/>
    <mergeCell ref="B2414:B2415"/>
    <mergeCell ref="C2414:C2415"/>
    <mergeCell ref="B2431:B2432"/>
    <mergeCell ref="C2431:C2432"/>
    <mergeCell ref="B2404:B2405"/>
    <mergeCell ref="C2404:C2405"/>
    <mergeCell ref="B2406:B2407"/>
    <mergeCell ref="C2406:C2407"/>
    <mergeCell ref="B2410:B2411"/>
    <mergeCell ref="C2410:C2411"/>
    <mergeCell ref="B2396:B2397"/>
    <mergeCell ref="C2396:C2397"/>
    <mergeCell ref="B2398:B2399"/>
    <mergeCell ref="C2398:C2399"/>
    <mergeCell ref="B2402:B2403"/>
    <mergeCell ref="C2402:C2403"/>
    <mergeCell ref="B2375:B2376"/>
    <mergeCell ref="C2375:C2376"/>
    <mergeCell ref="B2392:B2393"/>
    <mergeCell ref="C2392:C2393"/>
    <mergeCell ref="B2394:B2395"/>
    <mergeCell ref="C2394:C2395"/>
    <mergeCell ref="B2367:B2368"/>
    <mergeCell ref="C2367:C2368"/>
    <mergeCell ref="B2371:B2372"/>
    <mergeCell ref="C2371:C2372"/>
    <mergeCell ref="B2373:B2374"/>
    <mergeCell ref="C2373:C2374"/>
    <mergeCell ref="B2359:B2360"/>
    <mergeCell ref="C2359:C2360"/>
    <mergeCell ref="B2363:B2364"/>
    <mergeCell ref="C2363:C2364"/>
    <mergeCell ref="B2365:B2366"/>
    <mergeCell ref="C2365:C2366"/>
    <mergeCell ref="B2353:B2354"/>
    <mergeCell ref="C2353:C2354"/>
    <mergeCell ref="B2355:B2356"/>
    <mergeCell ref="C2355:C2356"/>
    <mergeCell ref="B2357:B2358"/>
    <mergeCell ref="C2357:C2358"/>
    <mergeCell ref="B2332:B2333"/>
    <mergeCell ref="C2332:C2333"/>
    <mergeCell ref="B2334:B2335"/>
    <mergeCell ref="C2334:C2335"/>
    <mergeCell ref="B2336:B2337"/>
    <mergeCell ref="C2336:C2337"/>
    <mergeCell ref="B2324:B2325"/>
    <mergeCell ref="C2324:C2325"/>
    <mergeCell ref="B2326:B2327"/>
    <mergeCell ref="C2326:C2327"/>
    <mergeCell ref="B2328:B2329"/>
    <mergeCell ref="C2328:C2329"/>
    <mergeCell ref="B2316:B2317"/>
    <mergeCell ref="C2316:C2317"/>
    <mergeCell ref="B2318:B2319"/>
    <mergeCell ref="C2318:C2319"/>
    <mergeCell ref="B2320:B2321"/>
    <mergeCell ref="C2320:C2321"/>
    <mergeCell ref="B2295:B2296"/>
    <mergeCell ref="C2295:C2296"/>
    <mergeCell ref="B2297:B2298"/>
    <mergeCell ref="C2297:C2298"/>
    <mergeCell ref="B2314:B2315"/>
    <mergeCell ref="C2314:C2315"/>
    <mergeCell ref="B2287:B2288"/>
    <mergeCell ref="C2287:C2288"/>
    <mergeCell ref="B2289:B2290"/>
    <mergeCell ref="C2289:C2290"/>
    <mergeCell ref="B2293:B2294"/>
    <mergeCell ref="C2293:C2294"/>
    <mergeCell ref="B2279:B2280"/>
    <mergeCell ref="C2279:C2280"/>
    <mergeCell ref="B2281:B2282"/>
    <mergeCell ref="C2281:C2282"/>
    <mergeCell ref="B2285:B2286"/>
    <mergeCell ref="C2285:C2286"/>
    <mergeCell ref="B2258:B2259"/>
    <mergeCell ref="C2258:C2259"/>
    <mergeCell ref="B2275:B2276"/>
    <mergeCell ref="C2275:C2276"/>
    <mergeCell ref="B2277:B2278"/>
    <mergeCell ref="C2277:C2278"/>
    <mergeCell ref="B2250:B2251"/>
    <mergeCell ref="C2250:C2251"/>
    <mergeCell ref="B2254:B2255"/>
    <mergeCell ref="C2254:C2255"/>
    <mergeCell ref="B2256:B2257"/>
    <mergeCell ref="C2256:C2257"/>
    <mergeCell ref="B2242:B2243"/>
    <mergeCell ref="C2242:C2243"/>
    <mergeCell ref="B2246:B2247"/>
    <mergeCell ref="C2246:C2247"/>
    <mergeCell ref="B2248:B2249"/>
    <mergeCell ref="C2248:C2249"/>
    <mergeCell ref="B2236:B2237"/>
    <mergeCell ref="C2236:C2237"/>
    <mergeCell ref="B2238:B2239"/>
    <mergeCell ref="C2238:C2239"/>
    <mergeCell ref="B2240:B2241"/>
    <mergeCell ref="C2240:C2241"/>
    <mergeCell ref="B2214:B2215"/>
    <mergeCell ref="C2214:C2215"/>
    <mergeCell ref="B2216:B2217"/>
    <mergeCell ref="C2216:C2217"/>
    <mergeCell ref="B2218:B2219"/>
    <mergeCell ref="C2218:C2219"/>
    <mergeCell ref="B2206:B2207"/>
    <mergeCell ref="C2206:C2207"/>
    <mergeCell ref="B2208:B2209"/>
    <mergeCell ref="C2208:C2209"/>
    <mergeCell ref="B2210:B2211"/>
    <mergeCell ref="C2210:C2211"/>
    <mergeCell ref="B2198:B2199"/>
    <mergeCell ref="C2198:C2199"/>
    <mergeCell ref="B2200:B2201"/>
    <mergeCell ref="C2200:C2201"/>
    <mergeCell ref="B2202:B2203"/>
    <mergeCell ref="C2202:C2203"/>
    <mergeCell ref="B2176:B2177"/>
    <mergeCell ref="C2176:C2177"/>
    <mergeCell ref="B2178:B2179"/>
    <mergeCell ref="C2178:C2179"/>
    <mergeCell ref="B2196:B2197"/>
    <mergeCell ref="C2196:C2197"/>
    <mergeCell ref="B2168:B2169"/>
    <mergeCell ref="C2168:C2169"/>
    <mergeCell ref="B2170:B2171"/>
    <mergeCell ref="C2170:C2171"/>
    <mergeCell ref="B2174:B2175"/>
    <mergeCell ref="C2174:C2175"/>
    <mergeCell ref="B2160:B2161"/>
    <mergeCell ref="C2160:C2161"/>
    <mergeCell ref="B2162:B2163"/>
    <mergeCell ref="C2162:C2163"/>
    <mergeCell ref="B2166:B2167"/>
    <mergeCell ref="C2166:C2167"/>
    <mergeCell ref="B2138:B2139"/>
    <mergeCell ref="C2138:C2139"/>
    <mergeCell ref="B2156:B2157"/>
    <mergeCell ref="C2156:C2157"/>
    <mergeCell ref="B2158:B2159"/>
    <mergeCell ref="C2158:C2159"/>
    <mergeCell ref="B2130:B2131"/>
    <mergeCell ref="C2130:C2131"/>
    <mergeCell ref="B2134:B2135"/>
    <mergeCell ref="C2134:C2135"/>
    <mergeCell ref="B2136:B2137"/>
    <mergeCell ref="C2136:C2137"/>
    <mergeCell ref="B2122:B2123"/>
    <mergeCell ref="C2122:C2123"/>
    <mergeCell ref="B2126:B2127"/>
    <mergeCell ref="C2126:C2127"/>
    <mergeCell ref="B2128:B2129"/>
    <mergeCell ref="C2128:C2129"/>
    <mergeCell ref="B2116:B2117"/>
    <mergeCell ref="C2116:C2117"/>
    <mergeCell ref="B2118:B2119"/>
    <mergeCell ref="C2118:C2119"/>
    <mergeCell ref="B2120:B2121"/>
    <mergeCell ref="C2120:C2121"/>
    <mergeCell ref="B2094:B2095"/>
    <mergeCell ref="C2094:C2095"/>
    <mergeCell ref="B2096:B2097"/>
    <mergeCell ref="C2096:C2097"/>
    <mergeCell ref="B2098:B2099"/>
    <mergeCell ref="C2098:C2099"/>
    <mergeCell ref="B2086:B2087"/>
    <mergeCell ref="C2086:C2087"/>
    <mergeCell ref="B2088:B2089"/>
    <mergeCell ref="C2088:C2089"/>
    <mergeCell ref="B2090:B2091"/>
    <mergeCell ref="C2090:C2091"/>
    <mergeCell ref="B2078:B2079"/>
    <mergeCell ref="C2078:C2079"/>
    <mergeCell ref="B2080:B2081"/>
    <mergeCell ref="C2080:C2081"/>
    <mergeCell ref="B2082:B2083"/>
    <mergeCell ref="C2082:C2083"/>
    <mergeCell ref="B2056:B2057"/>
    <mergeCell ref="C2056:C2057"/>
    <mergeCell ref="B2058:B2059"/>
    <mergeCell ref="C2058:C2059"/>
    <mergeCell ref="B2076:B2077"/>
    <mergeCell ref="C2076:C2077"/>
    <mergeCell ref="B2048:B2049"/>
    <mergeCell ref="C2048:C2049"/>
    <mergeCell ref="B2050:B2051"/>
    <mergeCell ref="C2050:C2051"/>
    <mergeCell ref="B2054:B2055"/>
    <mergeCell ref="C2054:C2055"/>
    <mergeCell ref="B2040:B2041"/>
    <mergeCell ref="C2040:C2041"/>
    <mergeCell ref="B2042:B2043"/>
    <mergeCell ref="C2042:C2043"/>
    <mergeCell ref="B2046:B2047"/>
    <mergeCell ref="C2046:C2047"/>
    <mergeCell ref="B2018:B2019"/>
    <mergeCell ref="C2018:C2019"/>
    <mergeCell ref="B2036:B2037"/>
    <mergeCell ref="C2036:C2037"/>
    <mergeCell ref="B2038:B2039"/>
    <mergeCell ref="C2038:C2039"/>
    <mergeCell ref="B2010:B2011"/>
    <mergeCell ref="C2010:C2011"/>
    <mergeCell ref="B2014:B2015"/>
    <mergeCell ref="C2014:C2015"/>
    <mergeCell ref="B2016:B2017"/>
    <mergeCell ref="C2016:C2017"/>
    <mergeCell ref="B2002:B2003"/>
    <mergeCell ref="C2002:C2003"/>
    <mergeCell ref="B2006:B2007"/>
    <mergeCell ref="C2006:C2007"/>
    <mergeCell ref="B2008:B2009"/>
    <mergeCell ref="C2008:C2009"/>
    <mergeCell ref="B1996:B1997"/>
    <mergeCell ref="C1996:C1997"/>
    <mergeCell ref="B1998:B1999"/>
    <mergeCell ref="C1998:C1999"/>
    <mergeCell ref="B2000:B2001"/>
    <mergeCell ref="C2000:C2001"/>
    <mergeCell ref="B1974:B1975"/>
    <mergeCell ref="C1974:C1975"/>
    <mergeCell ref="B1976:B1977"/>
    <mergeCell ref="C1976:C1977"/>
    <mergeCell ref="B1978:B1979"/>
    <mergeCell ref="C1978:C1979"/>
    <mergeCell ref="B1966:B1967"/>
    <mergeCell ref="C1966:C1967"/>
    <mergeCell ref="B1968:B1969"/>
    <mergeCell ref="C1968:C1969"/>
    <mergeCell ref="B1970:B1971"/>
    <mergeCell ref="C1970:C1971"/>
    <mergeCell ref="B1958:B1959"/>
    <mergeCell ref="C1958:C1959"/>
    <mergeCell ref="B1960:B1961"/>
    <mergeCell ref="C1960:C1961"/>
    <mergeCell ref="B1962:B1963"/>
    <mergeCell ref="C1962:C1963"/>
    <mergeCell ref="B1936:B1937"/>
    <mergeCell ref="C1936:C1937"/>
    <mergeCell ref="B1938:B1939"/>
    <mergeCell ref="C1938:C1939"/>
    <mergeCell ref="B1956:B1957"/>
    <mergeCell ref="C1956:C1957"/>
    <mergeCell ref="B1928:B1929"/>
    <mergeCell ref="C1928:C1929"/>
    <mergeCell ref="B1930:B1931"/>
    <mergeCell ref="C1930:C1931"/>
    <mergeCell ref="B1934:B1935"/>
    <mergeCell ref="C1934:C1935"/>
    <mergeCell ref="B1920:B1921"/>
    <mergeCell ref="C1920:C1921"/>
    <mergeCell ref="B1922:B1923"/>
    <mergeCell ref="C1922:C1923"/>
    <mergeCell ref="B1926:B1927"/>
    <mergeCell ref="C1926:C1927"/>
    <mergeCell ref="B1898:B1899"/>
    <mergeCell ref="C1898:C1899"/>
    <mergeCell ref="B1916:B1917"/>
    <mergeCell ref="C1916:C1917"/>
    <mergeCell ref="B1918:B1919"/>
    <mergeCell ref="C1918:C1919"/>
    <mergeCell ref="B1890:B1891"/>
    <mergeCell ref="C1890:C1891"/>
    <mergeCell ref="B1894:B1895"/>
    <mergeCell ref="C1894:C1895"/>
    <mergeCell ref="B1896:B1897"/>
    <mergeCell ref="C1896:C1897"/>
    <mergeCell ref="B1882:B1883"/>
    <mergeCell ref="C1882:C1883"/>
    <mergeCell ref="B1886:B1887"/>
    <mergeCell ref="C1886:C1887"/>
    <mergeCell ref="B1888:B1889"/>
    <mergeCell ref="C1888:C1889"/>
    <mergeCell ref="B1876:B1877"/>
    <mergeCell ref="C1876:C1877"/>
    <mergeCell ref="B1878:B1879"/>
    <mergeCell ref="C1878:C1879"/>
    <mergeCell ref="B1880:B1881"/>
    <mergeCell ref="C1880:C1881"/>
    <mergeCell ref="B1854:B1855"/>
    <mergeCell ref="C1854:C1855"/>
    <mergeCell ref="B1856:B1857"/>
    <mergeCell ref="C1856:C1857"/>
    <mergeCell ref="B1858:B1859"/>
    <mergeCell ref="C1858:C1859"/>
    <mergeCell ref="B1846:B1847"/>
    <mergeCell ref="C1846:C1847"/>
    <mergeCell ref="B1848:B1849"/>
    <mergeCell ref="C1848:C1849"/>
    <mergeCell ref="B1850:B1851"/>
    <mergeCell ref="C1850:C1851"/>
    <mergeCell ref="B1838:B1839"/>
    <mergeCell ref="C1838:C1839"/>
    <mergeCell ref="B1840:B1841"/>
    <mergeCell ref="C1840:C1841"/>
    <mergeCell ref="B1842:B1843"/>
    <mergeCell ref="C1842:C1843"/>
    <mergeCell ref="B1816:B1817"/>
    <mergeCell ref="C1816:C1817"/>
    <mergeCell ref="B1818:B1819"/>
    <mergeCell ref="C1818:C1819"/>
    <mergeCell ref="B1836:B1837"/>
    <mergeCell ref="C1836:C1837"/>
    <mergeCell ref="B1808:B1809"/>
    <mergeCell ref="C1808:C1809"/>
    <mergeCell ref="B1810:B1811"/>
    <mergeCell ref="C1810:C1811"/>
    <mergeCell ref="B1814:B1815"/>
    <mergeCell ref="C1814:C1815"/>
    <mergeCell ref="B1800:B1801"/>
    <mergeCell ref="C1800:C1801"/>
    <mergeCell ref="B1802:B1803"/>
    <mergeCell ref="C1802:C1803"/>
    <mergeCell ref="B1806:B1807"/>
    <mergeCell ref="C1806:C1807"/>
    <mergeCell ref="B1778:B1779"/>
    <mergeCell ref="C1778:C1779"/>
    <mergeCell ref="B1796:B1797"/>
    <mergeCell ref="C1796:C1797"/>
    <mergeCell ref="B1798:B1799"/>
    <mergeCell ref="C1798:C1799"/>
    <mergeCell ref="B1770:B1771"/>
    <mergeCell ref="C1770:C1771"/>
    <mergeCell ref="B1774:B1775"/>
    <mergeCell ref="C1774:C1775"/>
    <mergeCell ref="B1776:B1777"/>
    <mergeCell ref="C1776:C1777"/>
    <mergeCell ref="B1762:B1763"/>
    <mergeCell ref="C1762:C1763"/>
    <mergeCell ref="B1766:B1767"/>
    <mergeCell ref="C1766:C1767"/>
    <mergeCell ref="B1768:B1769"/>
    <mergeCell ref="C1768:C1769"/>
    <mergeCell ref="B1756:B1757"/>
    <mergeCell ref="C1756:C1757"/>
    <mergeCell ref="B1758:B1759"/>
    <mergeCell ref="C1758:C1759"/>
    <mergeCell ref="B1760:B1761"/>
    <mergeCell ref="C1760:C1761"/>
    <mergeCell ref="B1734:B1735"/>
    <mergeCell ref="C1734:C1735"/>
    <mergeCell ref="B1736:B1737"/>
    <mergeCell ref="C1736:C1737"/>
    <mergeCell ref="B1738:B1739"/>
    <mergeCell ref="C1738:C1739"/>
    <mergeCell ref="B1726:B1727"/>
    <mergeCell ref="C1726:C1727"/>
    <mergeCell ref="B1728:B1729"/>
    <mergeCell ref="C1728:C1729"/>
    <mergeCell ref="B1730:B1731"/>
    <mergeCell ref="C1730:C1731"/>
    <mergeCell ref="B1718:B1719"/>
    <mergeCell ref="C1718:C1719"/>
    <mergeCell ref="B1720:B1721"/>
    <mergeCell ref="C1720:C1721"/>
    <mergeCell ref="B1722:B1723"/>
    <mergeCell ref="C1722:C1723"/>
    <mergeCell ref="B1697:B1698"/>
    <mergeCell ref="C1697:C1698"/>
    <mergeCell ref="B1699:B1700"/>
    <mergeCell ref="C1699:C1700"/>
    <mergeCell ref="B1716:B1717"/>
    <mergeCell ref="C1716:C1717"/>
    <mergeCell ref="B1689:B1690"/>
    <mergeCell ref="C1689:C1690"/>
    <mergeCell ref="B1691:B1692"/>
    <mergeCell ref="C1691:C1692"/>
    <mergeCell ref="B1695:B1696"/>
    <mergeCell ref="C1695:C1696"/>
    <mergeCell ref="B1681:B1682"/>
    <mergeCell ref="C1681:C1682"/>
    <mergeCell ref="B1683:B1684"/>
    <mergeCell ref="C1683:C1684"/>
    <mergeCell ref="B1687:B1688"/>
    <mergeCell ref="C1687:C1688"/>
    <mergeCell ref="B1660:B1661"/>
    <mergeCell ref="C1660:C1661"/>
    <mergeCell ref="B1677:B1678"/>
    <mergeCell ref="C1677:C1678"/>
    <mergeCell ref="B1679:B1680"/>
    <mergeCell ref="C1679:C1680"/>
    <mergeCell ref="B1652:B1653"/>
    <mergeCell ref="C1652:C1653"/>
    <mergeCell ref="B1656:B1657"/>
    <mergeCell ref="C1656:C1657"/>
    <mergeCell ref="B1658:B1659"/>
    <mergeCell ref="C1658:C1659"/>
    <mergeCell ref="B1644:B1645"/>
    <mergeCell ref="C1644:C1645"/>
    <mergeCell ref="B1648:B1649"/>
    <mergeCell ref="C1648:C1649"/>
    <mergeCell ref="B1650:B1651"/>
    <mergeCell ref="C1650:C1651"/>
    <mergeCell ref="B1638:B1639"/>
    <mergeCell ref="C1638:C1639"/>
    <mergeCell ref="B1640:B1641"/>
    <mergeCell ref="C1640:C1641"/>
    <mergeCell ref="B1642:B1643"/>
    <mergeCell ref="C1642:C1643"/>
    <mergeCell ref="B1617:B1618"/>
    <mergeCell ref="C1617:C1618"/>
    <mergeCell ref="B1619:B1620"/>
    <mergeCell ref="C1619:C1620"/>
    <mergeCell ref="B1621:B1622"/>
    <mergeCell ref="C1621:C1622"/>
    <mergeCell ref="B1609:B1610"/>
    <mergeCell ref="C1609:C1610"/>
    <mergeCell ref="B1611:B1612"/>
    <mergeCell ref="C1611:C1612"/>
    <mergeCell ref="B1613:B1614"/>
    <mergeCell ref="C1613:C1614"/>
    <mergeCell ref="B1601:B1602"/>
    <mergeCell ref="C1601:C1602"/>
    <mergeCell ref="B1603:B1604"/>
    <mergeCell ref="C1603:C1604"/>
    <mergeCell ref="B1605:B1606"/>
    <mergeCell ref="C1605:C1606"/>
    <mergeCell ref="B1580:B1581"/>
    <mergeCell ref="C1580:C1581"/>
    <mergeCell ref="B1582:B1583"/>
    <mergeCell ref="C1582:C1583"/>
    <mergeCell ref="B1599:B1600"/>
    <mergeCell ref="C1599:C1600"/>
    <mergeCell ref="B1572:B1573"/>
    <mergeCell ref="C1572:C1573"/>
    <mergeCell ref="B1574:B1575"/>
    <mergeCell ref="C1574:C1575"/>
    <mergeCell ref="B1578:B1579"/>
    <mergeCell ref="C1578:C1579"/>
    <mergeCell ref="B1564:B1565"/>
    <mergeCell ref="C1564:C1565"/>
    <mergeCell ref="B1566:B1567"/>
    <mergeCell ref="C1566:C1567"/>
    <mergeCell ref="B1570:B1571"/>
    <mergeCell ref="C1570:C1571"/>
    <mergeCell ref="B1544:B1545"/>
    <mergeCell ref="C1544:C1545"/>
    <mergeCell ref="B1560:B1561"/>
    <mergeCell ref="C1560:C1561"/>
    <mergeCell ref="B1562:B1563"/>
    <mergeCell ref="C1562:C1563"/>
    <mergeCell ref="B1536:B1537"/>
    <mergeCell ref="C1536:C1537"/>
    <mergeCell ref="B1540:B1541"/>
    <mergeCell ref="C1540:C1541"/>
    <mergeCell ref="B1542:B1543"/>
    <mergeCell ref="C1542:C1543"/>
    <mergeCell ref="B1528:B1529"/>
    <mergeCell ref="C1528:C1529"/>
    <mergeCell ref="B1532:B1533"/>
    <mergeCell ref="C1532:C1533"/>
    <mergeCell ref="B1534:B1535"/>
    <mergeCell ref="C1534:C1535"/>
    <mergeCell ref="B1522:B1523"/>
    <mergeCell ref="C1522:C1523"/>
    <mergeCell ref="B1524:B1525"/>
    <mergeCell ref="C1524:C1525"/>
    <mergeCell ref="B1526:B1527"/>
    <mergeCell ref="C1526:C1527"/>
    <mergeCell ref="B1501:B1502"/>
    <mergeCell ref="C1501:C1502"/>
    <mergeCell ref="B1503:B1504"/>
    <mergeCell ref="C1503:C1504"/>
    <mergeCell ref="B1505:B1506"/>
    <mergeCell ref="C1505:C1506"/>
    <mergeCell ref="B1493:B1494"/>
    <mergeCell ref="C1493:C1494"/>
    <mergeCell ref="B1495:B1496"/>
    <mergeCell ref="C1495:C1496"/>
    <mergeCell ref="B1497:B1498"/>
    <mergeCell ref="C1497:C1498"/>
    <mergeCell ref="B1485:B1486"/>
    <mergeCell ref="C1485:C1486"/>
    <mergeCell ref="B1487:B1488"/>
    <mergeCell ref="C1487:C1488"/>
    <mergeCell ref="B1489:B1490"/>
    <mergeCell ref="C1489:C1490"/>
    <mergeCell ref="B1464:B1465"/>
    <mergeCell ref="C1464:C1465"/>
    <mergeCell ref="B1466:B1467"/>
    <mergeCell ref="C1466:C1467"/>
    <mergeCell ref="B1483:B1484"/>
    <mergeCell ref="C1483:C1484"/>
    <mergeCell ref="B1456:B1457"/>
    <mergeCell ref="C1456:C1457"/>
    <mergeCell ref="B1458:B1459"/>
    <mergeCell ref="C1458:C1459"/>
    <mergeCell ref="B1462:B1463"/>
    <mergeCell ref="C1462:C1463"/>
    <mergeCell ref="B1448:B1449"/>
    <mergeCell ref="C1448:C1449"/>
    <mergeCell ref="B1450:B1451"/>
    <mergeCell ref="C1450:C1451"/>
    <mergeCell ref="B1454:B1455"/>
    <mergeCell ref="C1454:C1455"/>
    <mergeCell ref="B1427:B1428"/>
    <mergeCell ref="C1427:C1428"/>
    <mergeCell ref="B1444:B1445"/>
    <mergeCell ref="C1444:C1445"/>
    <mergeCell ref="B1446:B1447"/>
    <mergeCell ref="C1446:C1447"/>
    <mergeCell ref="B1419:B1420"/>
    <mergeCell ref="C1419:C1420"/>
    <mergeCell ref="B1423:B1424"/>
    <mergeCell ref="C1423:C1424"/>
    <mergeCell ref="B1425:B1426"/>
    <mergeCell ref="C1425:C1426"/>
    <mergeCell ref="B1411:B1412"/>
    <mergeCell ref="C1411:C1412"/>
    <mergeCell ref="B1415:B1416"/>
    <mergeCell ref="C1415:C1416"/>
    <mergeCell ref="B1417:B1418"/>
    <mergeCell ref="C1417:C1418"/>
    <mergeCell ref="B1405:B1406"/>
    <mergeCell ref="C1405:C1406"/>
    <mergeCell ref="B1407:B1408"/>
    <mergeCell ref="C1407:C1408"/>
    <mergeCell ref="B1409:B1410"/>
    <mergeCell ref="C1409:C1410"/>
    <mergeCell ref="B1385:B1386"/>
    <mergeCell ref="C1385:C1386"/>
    <mergeCell ref="B1387:B1388"/>
    <mergeCell ref="C1387:C1388"/>
    <mergeCell ref="B1389:B1390"/>
    <mergeCell ref="C1389:C1390"/>
    <mergeCell ref="B1377:B1378"/>
    <mergeCell ref="C1377:C1378"/>
    <mergeCell ref="B1379:B1380"/>
    <mergeCell ref="C1379:C1380"/>
    <mergeCell ref="B1381:B1382"/>
    <mergeCell ref="C1381:C1382"/>
    <mergeCell ref="B1369:B1370"/>
    <mergeCell ref="C1369:C1370"/>
    <mergeCell ref="B1371:B1372"/>
    <mergeCell ref="C1371:C1372"/>
    <mergeCell ref="B1373:B1374"/>
    <mergeCell ref="C1373:C1374"/>
    <mergeCell ref="B1348:B1349"/>
    <mergeCell ref="C1348:C1349"/>
    <mergeCell ref="B1350:B1351"/>
    <mergeCell ref="C1350:C1351"/>
    <mergeCell ref="B1367:B1368"/>
    <mergeCell ref="C1367:C1368"/>
    <mergeCell ref="B1340:B1341"/>
    <mergeCell ref="C1340:C1341"/>
    <mergeCell ref="B1342:B1343"/>
    <mergeCell ref="C1342:C1343"/>
    <mergeCell ref="B1346:B1347"/>
    <mergeCell ref="C1346:C1347"/>
    <mergeCell ref="B1332:B1333"/>
    <mergeCell ref="C1332:C1333"/>
    <mergeCell ref="B1334:B1335"/>
    <mergeCell ref="C1334:C1335"/>
    <mergeCell ref="B1338:B1339"/>
    <mergeCell ref="C1338:C1339"/>
    <mergeCell ref="B1311:B1312"/>
    <mergeCell ref="C1311:C1312"/>
    <mergeCell ref="B1328:B1329"/>
    <mergeCell ref="C1328:C1329"/>
    <mergeCell ref="B1330:B1331"/>
    <mergeCell ref="C1330:C1331"/>
    <mergeCell ref="B1303:B1304"/>
    <mergeCell ref="C1303:C1304"/>
    <mergeCell ref="B1307:B1308"/>
    <mergeCell ref="C1307:C1308"/>
    <mergeCell ref="B1309:B1310"/>
    <mergeCell ref="C1309:C1310"/>
    <mergeCell ref="B1295:B1296"/>
    <mergeCell ref="C1295:C1296"/>
    <mergeCell ref="B1299:B1300"/>
    <mergeCell ref="C1299:C1300"/>
    <mergeCell ref="B1301:B1302"/>
    <mergeCell ref="C1301:C1302"/>
    <mergeCell ref="B1289:B1290"/>
    <mergeCell ref="C1289:C1290"/>
    <mergeCell ref="B1291:B1292"/>
    <mergeCell ref="C1291:C1292"/>
    <mergeCell ref="B1293:B1294"/>
    <mergeCell ref="C1293:C1294"/>
    <mergeCell ref="B1266:B1267"/>
    <mergeCell ref="C1266:C1267"/>
    <mergeCell ref="B1268:B1269"/>
    <mergeCell ref="C1268:C1269"/>
    <mergeCell ref="B1270:B1271"/>
    <mergeCell ref="C1270:C1271"/>
    <mergeCell ref="B1258:B1259"/>
    <mergeCell ref="C1258:C1259"/>
    <mergeCell ref="B1260:B1261"/>
    <mergeCell ref="C1260:C1261"/>
    <mergeCell ref="B1262:B1263"/>
    <mergeCell ref="C1262:C1263"/>
    <mergeCell ref="B1250:B1251"/>
    <mergeCell ref="C1250:C1251"/>
    <mergeCell ref="B1252:B1253"/>
    <mergeCell ref="C1252:C1253"/>
    <mergeCell ref="B1254:B1255"/>
    <mergeCell ref="C1254:C1255"/>
    <mergeCell ref="B1229:B1230"/>
    <mergeCell ref="C1229:C1230"/>
    <mergeCell ref="B1231:B1232"/>
    <mergeCell ref="C1231:C1232"/>
    <mergeCell ref="B1248:B1249"/>
    <mergeCell ref="C1248:C1249"/>
    <mergeCell ref="B1221:B1222"/>
    <mergeCell ref="C1221:C1222"/>
    <mergeCell ref="B1223:B1224"/>
    <mergeCell ref="C1223:C1224"/>
    <mergeCell ref="B1227:B1228"/>
    <mergeCell ref="C1227:C1228"/>
    <mergeCell ref="B1213:B1214"/>
    <mergeCell ref="C1213:C1214"/>
    <mergeCell ref="B1215:B1216"/>
    <mergeCell ref="C1215:C1216"/>
    <mergeCell ref="B1219:B1220"/>
    <mergeCell ref="C1219:C1220"/>
    <mergeCell ref="B1193:B1194"/>
    <mergeCell ref="C1193:C1194"/>
    <mergeCell ref="B1209:B1210"/>
    <mergeCell ref="C1209:C1210"/>
    <mergeCell ref="B1211:B1212"/>
    <mergeCell ref="C1211:C1212"/>
    <mergeCell ref="B1185:B1186"/>
    <mergeCell ref="C1185:C1186"/>
    <mergeCell ref="B1189:B1190"/>
    <mergeCell ref="C1189:C1190"/>
    <mergeCell ref="B1191:B1192"/>
    <mergeCell ref="C1191:C1192"/>
    <mergeCell ref="B1177:B1178"/>
    <mergeCell ref="C1177:C1178"/>
    <mergeCell ref="B1181:B1182"/>
    <mergeCell ref="C1181:C1182"/>
    <mergeCell ref="B1183:B1184"/>
    <mergeCell ref="C1183:C1184"/>
    <mergeCell ref="B1171:B1172"/>
    <mergeCell ref="C1171:C1172"/>
    <mergeCell ref="B1173:B1174"/>
    <mergeCell ref="C1173:C1174"/>
    <mergeCell ref="B1175:B1176"/>
    <mergeCell ref="C1175:C1176"/>
    <mergeCell ref="B1150:B1151"/>
    <mergeCell ref="C1150:C1151"/>
    <mergeCell ref="B1152:B1153"/>
    <mergeCell ref="C1152:C1153"/>
    <mergeCell ref="B1154:B1155"/>
    <mergeCell ref="C1154:C1155"/>
    <mergeCell ref="B1142:B1143"/>
    <mergeCell ref="C1142:C1143"/>
    <mergeCell ref="B1144:B1145"/>
    <mergeCell ref="C1144:C1145"/>
    <mergeCell ref="B1146:B1147"/>
    <mergeCell ref="C1146:C1147"/>
    <mergeCell ref="B1134:B1135"/>
    <mergeCell ref="C1134:C1135"/>
    <mergeCell ref="B1136:B1137"/>
    <mergeCell ref="C1136:C1137"/>
    <mergeCell ref="B1138:B1139"/>
    <mergeCell ref="C1138:C1139"/>
    <mergeCell ref="B1113:B1114"/>
    <mergeCell ref="C1113:C1114"/>
    <mergeCell ref="B1115:B1116"/>
    <mergeCell ref="C1115:C1116"/>
    <mergeCell ref="B1132:B1133"/>
    <mergeCell ref="C1132:C1133"/>
    <mergeCell ref="B1105:B1106"/>
    <mergeCell ref="C1105:C1106"/>
    <mergeCell ref="B1107:B1108"/>
    <mergeCell ref="C1107:C1108"/>
    <mergeCell ref="B1111:B1112"/>
    <mergeCell ref="C1111:C1112"/>
    <mergeCell ref="B1097:B1098"/>
    <mergeCell ref="C1097:C1098"/>
    <mergeCell ref="B1099:B1100"/>
    <mergeCell ref="C1099:C1100"/>
    <mergeCell ref="B1103:B1104"/>
    <mergeCell ref="C1103:C1104"/>
    <mergeCell ref="B1076:B1077"/>
    <mergeCell ref="C1076:C1077"/>
    <mergeCell ref="B1093:B1094"/>
    <mergeCell ref="C1093:C1094"/>
    <mergeCell ref="B1095:B1096"/>
    <mergeCell ref="C1095:C1096"/>
    <mergeCell ref="B1068:B1069"/>
    <mergeCell ref="C1068:C1069"/>
    <mergeCell ref="B1072:B1073"/>
    <mergeCell ref="C1072:C1073"/>
    <mergeCell ref="B1074:B1075"/>
    <mergeCell ref="C1074:C1075"/>
    <mergeCell ref="B1060:B1061"/>
    <mergeCell ref="C1060:C1061"/>
    <mergeCell ref="B1064:B1065"/>
    <mergeCell ref="C1064:C1065"/>
    <mergeCell ref="B1066:B1067"/>
    <mergeCell ref="C1066:C1067"/>
    <mergeCell ref="B1054:B1055"/>
    <mergeCell ref="C1054:C1055"/>
    <mergeCell ref="B1056:B1057"/>
    <mergeCell ref="C1056:C1057"/>
    <mergeCell ref="B1058:B1059"/>
    <mergeCell ref="C1058:C1059"/>
    <mergeCell ref="B1034:B1035"/>
    <mergeCell ref="C1034:C1035"/>
    <mergeCell ref="B1036:B1037"/>
    <mergeCell ref="C1036:C1037"/>
    <mergeCell ref="B1038:B1039"/>
    <mergeCell ref="C1038:C1039"/>
    <mergeCell ref="B1026:B1027"/>
    <mergeCell ref="C1026:C1027"/>
    <mergeCell ref="B1028:B1029"/>
    <mergeCell ref="C1028:C1029"/>
    <mergeCell ref="B1030:B1031"/>
    <mergeCell ref="C1030:C1031"/>
    <mergeCell ref="B1018:B1019"/>
    <mergeCell ref="C1018:C1019"/>
    <mergeCell ref="B1020:B1021"/>
    <mergeCell ref="C1020:C1021"/>
    <mergeCell ref="B1022:B1023"/>
    <mergeCell ref="C1022:C1023"/>
    <mergeCell ref="B997:B998"/>
    <mergeCell ref="C997:C998"/>
    <mergeCell ref="B999:B1000"/>
    <mergeCell ref="C999:C1000"/>
    <mergeCell ref="B1016:B1017"/>
    <mergeCell ref="C1016:C1017"/>
    <mergeCell ref="B989:B990"/>
    <mergeCell ref="C989:C990"/>
    <mergeCell ref="B991:B992"/>
    <mergeCell ref="C991:C992"/>
    <mergeCell ref="B995:B996"/>
    <mergeCell ref="C995:C996"/>
    <mergeCell ref="B981:B982"/>
    <mergeCell ref="C981:C982"/>
    <mergeCell ref="B983:B984"/>
    <mergeCell ref="C983:C984"/>
    <mergeCell ref="B987:B988"/>
    <mergeCell ref="C987:C988"/>
    <mergeCell ref="B960:B961"/>
    <mergeCell ref="C960:C961"/>
    <mergeCell ref="B977:B978"/>
    <mergeCell ref="C977:C978"/>
    <mergeCell ref="B979:B980"/>
    <mergeCell ref="C979:C980"/>
    <mergeCell ref="B952:B953"/>
    <mergeCell ref="C952:C953"/>
    <mergeCell ref="B956:B957"/>
    <mergeCell ref="C956:C957"/>
    <mergeCell ref="B958:B959"/>
    <mergeCell ref="C958:C959"/>
    <mergeCell ref="B944:B945"/>
    <mergeCell ref="C944:C945"/>
    <mergeCell ref="B948:B949"/>
    <mergeCell ref="C948:C949"/>
    <mergeCell ref="B950:B951"/>
    <mergeCell ref="C950:C951"/>
    <mergeCell ref="B938:B939"/>
    <mergeCell ref="C938:C939"/>
    <mergeCell ref="B940:B941"/>
    <mergeCell ref="C940:C941"/>
    <mergeCell ref="B942:B943"/>
    <mergeCell ref="C942:C943"/>
    <mergeCell ref="B917:B918"/>
    <mergeCell ref="C917:C918"/>
    <mergeCell ref="B919:B920"/>
    <mergeCell ref="C919:C920"/>
    <mergeCell ref="B921:B922"/>
    <mergeCell ref="C921:C922"/>
    <mergeCell ref="B909:B910"/>
    <mergeCell ref="C909:C910"/>
    <mergeCell ref="B911:B912"/>
    <mergeCell ref="C911:C912"/>
    <mergeCell ref="B913:B914"/>
    <mergeCell ref="C913:C914"/>
    <mergeCell ref="B901:B902"/>
    <mergeCell ref="C901:C902"/>
    <mergeCell ref="B903:B904"/>
    <mergeCell ref="C903:C904"/>
    <mergeCell ref="B905:B906"/>
    <mergeCell ref="C905:C906"/>
    <mergeCell ref="B880:B881"/>
    <mergeCell ref="C880:C881"/>
    <mergeCell ref="B882:B883"/>
    <mergeCell ref="C882:C883"/>
    <mergeCell ref="B899:B900"/>
    <mergeCell ref="C899:C900"/>
    <mergeCell ref="B872:B873"/>
    <mergeCell ref="C872:C873"/>
    <mergeCell ref="B874:B875"/>
    <mergeCell ref="C874:C875"/>
    <mergeCell ref="B878:B879"/>
    <mergeCell ref="C878:C879"/>
    <mergeCell ref="B864:B865"/>
    <mergeCell ref="C864:C865"/>
    <mergeCell ref="B866:B867"/>
    <mergeCell ref="C866:C867"/>
    <mergeCell ref="B870:B871"/>
    <mergeCell ref="C870:C871"/>
    <mergeCell ref="B844:B845"/>
    <mergeCell ref="C844:C845"/>
    <mergeCell ref="B860:B861"/>
    <mergeCell ref="C860:C861"/>
    <mergeCell ref="B862:B863"/>
    <mergeCell ref="C862:C863"/>
    <mergeCell ref="B836:B837"/>
    <mergeCell ref="C836:C837"/>
    <mergeCell ref="B840:B841"/>
    <mergeCell ref="C840:C841"/>
    <mergeCell ref="B842:B843"/>
    <mergeCell ref="C842:C843"/>
    <mergeCell ref="B828:B829"/>
    <mergeCell ref="C828:C829"/>
    <mergeCell ref="B832:B833"/>
    <mergeCell ref="C832:C833"/>
    <mergeCell ref="B834:B835"/>
    <mergeCell ref="C834:C835"/>
    <mergeCell ref="B822:B823"/>
    <mergeCell ref="C822:C823"/>
    <mergeCell ref="B824:B825"/>
    <mergeCell ref="C824:C825"/>
    <mergeCell ref="B826:B827"/>
    <mergeCell ref="C826:C827"/>
    <mergeCell ref="B810:B811"/>
    <mergeCell ref="C810:C811"/>
    <mergeCell ref="B812:B813"/>
    <mergeCell ref="C812:C813"/>
    <mergeCell ref="B814:B815"/>
    <mergeCell ref="C814:C815"/>
    <mergeCell ref="B802:B803"/>
    <mergeCell ref="C802:C803"/>
    <mergeCell ref="B804:B805"/>
    <mergeCell ref="C804:C805"/>
    <mergeCell ref="B806:B807"/>
    <mergeCell ref="C806:C807"/>
    <mergeCell ref="B794:B795"/>
    <mergeCell ref="C794:C795"/>
    <mergeCell ref="B796:B797"/>
    <mergeCell ref="C796:C797"/>
    <mergeCell ref="B798:B799"/>
    <mergeCell ref="C798:C799"/>
    <mergeCell ref="B782:B783"/>
    <mergeCell ref="C782:C783"/>
    <mergeCell ref="B784:B785"/>
    <mergeCell ref="C784:C785"/>
    <mergeCell ref="B792:B793"/>
    <mergeCell ref="C792:C793"/>
    <mergeCell ref="B774:B775"/>
    <mergeCell ref="C774:C775"/>
    <mergeCell ref="B776:B777"/>
    <mergeCell ref="C776:C777"/>
    <mergeCell ref="B780:B781"/>
    <mergeCell ref="C780:C781"/>
    <mergeCell ref="B766:B767"/>
    <mergeCell ref="C766:C767"/>
    <mergeCell ref="B768:B769"/>
    <mergeCell ref="C768:C769"/>
    <mergeCell ref="B772:B773"/>
    <mergeCell ref="C772:C773"/>
    <mergeCell ref="B753:B754"/>
    <mergeCell ref="C753:C754"/>
    <mergeCell ref="B762:B763"/>
    <mergeCell ref="C762:C763"/>
    <mergeCell ref="B764:B765"/>
    <mergeCell ref="C764:C765"/>
    <mergeCell ref="B745:B746"/>
    <mergeCell ref="C745:C746"/>
    <mergeCell ref="B749:B750"/>
    <mergeCell ref="C749:C750"/>
    <mergeCell ref="B751:B752"/>
    <mergeCell ref="C751:C752"/>
    <mergeCell ref="B737:B738"/>
    <mergeCell ref="C737:C738"/>
    <mergeCell ref="B741:B742"/>
    <mergeCell ref="C741:C742"/>
    <mergeCell ref="B743:B744"/>
    <mergeCell ref="C743:C744"/>
    <mergeCell ref="B731:B732"/>
    <mergeCell ref="C731:C732"/>
    <mergeCell ref="B733:B734"/>
    <mergeCell ref="C733:C734"/>
    <mergeCell ref="B735:B736"/>
    <mergeCell ref="C735:C736"/>
    <mergeCell ref="B718:B719"/>
    <mergeCell ref="C718:C719"/>
    <mergeCell ref="B720:B721"/>
    <mergeCell ref="C720:C721"/>
    <mergeCell ref="B722:B723"/>
    <mergeCell ref="C722:C723"/>
    <mergeCell ref="B710:B711"/>
    <mergeCell ref="C710:C711"/>
    <mergeCell ref="B712:B713"/>
    <mergeCell ref="C712:C713"/>
    <mergeCell ref="B714:B715"/>
    <mergeCell ref="C714:C715"/>
    <mergeCell ref="B702:B703"/>
    <mergeCell ref="C702:C703"/>
    <mergeCell ref="B704:B705"/>
    <mergeCell ref="C704:C705"/>
    <mergeCell ref="B706:B707"/>
    <mergeCell ref="C706:C707"/>
    <mergeCell ref="B689:B690"/>
    <mergeCell ref="C689:C690"/>
    <mergeCell ref="B691:B692"/>
    <mergeCell ref="C691:C692"/>
    <mergeCell ref="B700:B701"/>
    <mergeCell ref="C700:C701"/>
    <mergeCell ref="B681:B682"/>
    <mergeCell ref="C681:C682"/>
    <mergeCell ref="B683:B684"/>
    <mergeCell ref="C683:C684"/>
    <mergeCell ref="B687:B688"/>
    <mergeCell ref="C687:C688"/>
    <mergeCell ref="B673:B674"/>
    <mergeCell ref="C673:C674"/>
    <mergeCell ref="B675:B676"/>
    <mergeCell ref="C675:C676"/>
    <mergeCell ref="B679:B680"/>
    <mergeCell ref="C679:C680"/>
    <mergeCell ref="B660:B661"/>
    <mergeCell ref="C660:C661"/>
    <mergeCell ref="B669:B670"/>
    <mergeCell ref="C669:C670"/>
    <mergeCell ref="B671:B672"/>
    <mergeCell ref="C671:C672"/>
    <mergeCell ref="B652:B653"/>
    <mergeCell ref="C652:C653"/>
    <mergeCell ref="B656:B657"/>
    <mergeCell ref="C656:C657"/>
    <mergeCell ref="B658:B659"/>
    <mergeCell ref="C658:C659"/>
    <mergeCell ref="B644:B645"/>
    <mergeCell ref="C644:C645"/>
    <mergeCell ref="B648:B649"/>
    <mergeCell ref="C648:C649"/>
    <mergeCell ref="B650:B651"/>
    <mergeCell ref="C650:C651"/>
    <mergeCell ref="B638:B639"/>
    <mergeCell ref="C638:C639"/>
    <mergeCell ref="B640:B641"/>
    <mergeCell ref="C640:C641"/>
    <mergeCell ref="B642:B643"/>
    <mergeCell ref="C642:C643"/>
    <mergeCell ref="B625:B626"/>
    <mergeCell ref="C625:C626"/>
    <mergeCell ref="B627:B628"/>
    <mergeCell ref="C627:C628"/>
    <mergeCell ref="B629:B630"/>
    <mergeCell ref="C629:C630"/>
    <mergeCell ref="B617:B618"/>
    <mergeCell ref="C617:C618"/>
    <mergeCell ref="B619:B620"/>
    <mergeCell ref="C619:C620"/>
    <mergeCell ref="B621:B622"/>
    <mergeCell ref="C621:C622"/>
    <mergeCell ref="B609:B610"/>
    <mergeCell ref="C609:C610"/>
    <mergeCell ref="B611:B612"/>
    <mergeCell ref="C611:C612"/>
    <mergeCell ref="B613:B614"/>
    <mergeCell ref="C613:C614"/>
    <mergeCell ref="B596:B597"/>
    <mergeCell ref="C596:C597"/>
    <mergeCell ref="B598:B599"/>
    <mergeCell ref="C598:C599"/>
    <mergeCell ref="B607:B608"/>
    <mergeCell ref="C607:C608"/>
    <mergeCell ref="B588:B589"/>
    <mergeCell ref="C588:C589"/>
    <mergeCell ref="B590:B591"/>
    <mergeCell ref="C590:C591"/>
    <mergeCell ref="B594:B595"/>
    <mergeCell ref="C594:C595"/>
    <mergeCell ref="B580:B581"/>
    <mergeCell ref="C580:C581"/>
    <mergeCell ref="B582:B583"/>
    <mergeCell ref="C582:C583"/>
    <mergeCell ref="B586:B587"/>
    <mergeCell ref="C586:C587"/>
    <mergeCell ref="B567:B568"/>
    <mergeCell ref="C567:C568"/>
    <mergeCell ref="B576:B577"/>
    <mergeCell ref="C576:C577"/>
    <mergeCell ref="B578:B579"/>
    <mergeCell ref="C578:C579"/>
    <mergeCell ref="B559:B560"/>
    <mergeCell ref="C559:C560"/>
    <mergeCell ref="B563:B564"/>
    <mergeCell ref="C563:C564"/>
    <mergeCell ref="B565:B566"/>
    <mergeCell ref="C565:C566"/>
    <mergeCell ref="B551:B552"/>
    <mergeCell ref="C551:C552"/>
    <mergeCell ref="B555:B556"/>
    <mergeCell ref="C555:C556"/>
    <mergeCell ref="B557:B558"/>
    <mergeCell ref="C557:C558"/>
    <mergeCell ref="B545:B546"/>
    <mergeCell ref="C545:C546"/>
    <mergeCell ref="B547:B548"/>
    <mergeCell ref="C547:C548"/>
    <mergeCell ref="B549:B550"/>
    <mergeCell ref="C549:C550"/>
    <mergeCell ref="B532:B533"/>
    <mergeCell ref="C532:C533"/>
    <mergeCell ref="B534:B535"/>
    <mergeCell ref="C534:C535"/>
    <mergeCell ref="B536:B537"/>
    <mergeCell ref="C536:C537"/>
    <mergeCell ref="B524:B525"/>
    <mergeCell ref="C524:C525"/>
    <mergeCell ref="B526:B527"/>
    <mergeCell ref="C526:C527"/>
    <mergeCell ref="B528:B529"/>
    <mergeCell ref="C528:C529"/>
    <mergeCell ref="B516:B517"/>
    <mergeCell ref="C516:C517"/>
    <mergeCell ref="B518:B519"/>
    <mergeCell ref="C518:C519"/>
    <mergeCell ref="B520:B521"/>
    <mergeCell ref="C520:C521"/>
    <mergeCell ref="B504:B505"/>
    <mergeCell ref="C504:C505"/>
    <mergeCell ref="B506:B507"/>
    <mergeCell ref="C506:C507"/>
    <mergeCell ref="B514:B515"/>
    <mergeCell ref="C514:C515"/>
    <mergeCell ref="B496:B497"/>
    <mergeCell ref="C496:C497"/>
    <mergeCell ref="B498:B499"/>
    <mergeCell ref="C498:C499"/>
    <mergeCell ref="B502:B503"/>
    <mergeCell ref="C502:C503"/>
    <mergeCell ref="B488:B489"/>
    <mergeCell ref="C488:C489"/>
    <mergeCell ref="B490:B491"/>
    <mergeCell ref="C490:C491"/>
    <mergeCell ref="B494:B495"/>
    <mergeCell ref="C494:C495"/>
    <mergeCell ref="B475:B476"/>
    <mergeCell ref="C475:C476"/>
    <mergeCell ref="B484:B485"/>
    <mergeCell ref="C484:C485"/>
    <mergeCell ref="B486:B487"/>
    <mergeCell ref="C486:C487"/>
    <mergeCell ref="B467:B468"/>
    <mergeCell ref="C467:C468"/>
    <mergeCell ref="B471:B472"/>
    <mergeCell ref="C471:C472"/>
    <mergeCell ref="B473:B474"/>
    <mergeCell ref="C473:C474"/>
    <mergeCell ref="B459:B460"/>
    <mergeCell ref="C459:C460"/>
    <mergeCell ref="B463:B464"/>
    <mergeCell ref="C463:C464"/>
    <mergeCell ref="B465:B466"/>
    <mergeCell ref="C465:C466"/>
    <mergeCell ref="B453:B454"/>
    <mergeCell ref="C453:C454"/>
    <mergeCell ref="B455:B456"/>
    <mergeCell ref="C455:C456"/>
    <mergeCell ref="B457:B458"/>
    <mergeCell ref="C457:C458"/>
    <mergeCell ref="B432:B433"/>
    <mergeCell ref="C432:C433"/>
    <mergeCell ref="B434:B435"/>
    <mergeCell ref="C434:C435"/>
    <mergeCell ref="B436:B437"/>
    <mergeCell ref="C436:C437"/>
    <mergeCell ref="B424:B425"/>
    <mergeCell ref="C424:C425"/>
    <mergeCell ref="B426:B427"/>
    <mergeCell ref="C426:C427"/>
    <mergeCell ref="B428:B429"/>
    <mergeCell ref="C428:C429"/>
    <mergeCell ref="B416:B417"/>
    <mergeCell ref="C416:C417"/>
    <mergeCell ref="B418:B419"/>
    <mergeCell ref="C418:C419"/>
    <mergeCell ref="B420:B421"/>
    <mergeCell ref="C420:C421"/>
    <mergeCell ref="B403:B404"/>
    <mergeCell ref="C403:C404"/>
    <mergeCell ref="B405:B406"/>
    <mergeCell ref="C405:C406"/>
    <mergeCell ref="B414:B415"/>
    <mergeCell ref="C414:C415"/>
    <mergeCell ref="B395:B396"/>
    <mergeCell ref="C395:C396"/>
    <mergeCell ref="B397:B398"/>
    <mergeCell ref="C397:C398"/>
    <mergeCell ref="B401:B402"/>
    <mergeCell ref="C401:C402"/>
    <mergeCell ref="B387:B388"/>
    <mergeCell ref="C387:C388"/>
    <mergeCell ref="B389:B390"/>
    <mergeCell ref="C389:C390"/>
    <mergeCell ref="B393:B394"/>
    <mergeCell ref="C393:C394"/>
    <mergeCell ref="B374:B375"/>
    <mergeCell ref="C374:C375"/>
    <mergeCell ref="B383:B384"/>
    <mergeCell ref="C383:C384"/>
    <mergeCell ref="B385:B386"/>
    <mergeCell ref="C385:C386"/>
    <mergeCell ref="B366:B367"/>
    <mergeCell ref="C366:C367"/>
    <mergeCell ref="B370:B371"/>
    <mergeCell ref="C370:C371"/>
    <mergeCell ref="B372:B373"/>
    <mergeCell ref="C372:C373"/>
    <mergeCell ref="B358:B359"/>
    <mergeCell ref="C358:C359"/>
    <mergeCell ref="B362:B363"/>
    <mergeCell ref="C362:C363"/>
    <mergeCell ref="B364:B365"/>
    <mergeCell ref="C364:C365"/>
    <mergeCell ref="B352:B353"/>
    <mergeCell ref="C352:C353"/>
    <mergeCell ref="B354:B355"/>
    <mergeCell ref="C354:C355"/>
    <mergeCell ref="B356:B357"/>
    <mergeCell ref="C356:C357"/>
    <mergeCell ref="B339:B340"/>
    <mergeCell ref="C339:C340"/>
    <mergeCell ref="B341:B342"/>
    <mergeCell ref="C341:C342"/>
    <mergeCell ref="B343:B344"/>
    <mergeCell ref="C343:C344"/>
    <mergeCell ref="B331:B332"/>
    <mergeCell ref="C331:C332"/>
    <mergeCell ref="B333:B334"/>
    <mergeCell ref="C333:C334"/>
    <mergeCell ref="B335:B336"/>
    <mergeCell ref="C335:C336"/>
    <mergeCell ref="B323:B324"/>
    <mergeCell ref="C323:C324"/>
    <mergeCell ref="B325:B326"/>
    <mergeCell ref="C325:C326"/>
    <mergeCell ref="B327:B328"/>
    <mergeCell ref="C327:C328"/>
    <mergeCell ref="B310:B311"/>
    <mergeCell ref="C310:C311"/>
    <mergeCell ref="B312:B313"/>
    <mergeCell ref="C312:C313"/>
    <mergeCell ref="B321:B322"/>
    <mergeCell ref="C321:C322"/>
    <mergeCell ref="B302:B303"/>
    <mergeCell ref="C302:C303"/>
    <mergeCell ref="B304:B305"/>
    <mergeCell ref="C304:C305"/>
    <mergeCell ref="B308:B309"/>
    <mergeCell ref="C308:C309"/>
    <mergeCell ref="B294:B295"/>
    <mergeCell ref="C294:C295"/>
    <mergeCell ref="B296:B297"/>
    <mergeCell ref="C296:C297"/>
    <mergeCell ref="B300:B301"/>
    <mergeCell ref="C300:C301"/>
    <mergeCell ref="B281:B282"/>
    <mergeCell ref="C281:C282"/>
    <mergeCell ref="B290:B291"/>
    <mergeCell ref="C290:C291"/>
    <mergeCell ref="B292:B293"/>
    <mergeCell ref="C292:C293"/>
    <mergeCell ref="B273:B274"/>
    <mergeCell ref="C273:C274"/>
    <mergeCell ref="B277:B278"/>
    <mergeCell ref="C277:C278"/>
    <mergeCell ref="B279:B280"/>
    <mergeCell ref="C279:C280"/>
    <mergeCell ref="B265:B266"/>
    <mergeCell ref="C265:C266"/>
    <mergeCell ref="B269:B270"/>
    <mergeCell ref="C269:C270"/>
    <mergeCell ref="B271:B272"/>
    <mergeCell ref="C271:C272"/>
    <mergeCell ref="B259:B260"/>
    <mergeCell ref="C259:C260"/>
    <mergeCell ref="B261:B262"/>
    <mergeCell ref="C261:C262"/>
    <mergeCell ref="B263:B264"/>
    <mergeCell ref="C263:C264"/>
    <mergeCell ref="B246:B247"/>
    <mergeCell ref="C246:C247"/>
    <mergeCell ref="B248:B249"/>
    <mergeCell ref="C248:C249"/>
    <mergeCell ref="B250:B251"/>
    <mergeCell ref="C250:C251"/>
    <mergeCell ref="B238:B239"/>
    <mergeCell ref="C238:C239"/>
    <mergeCell ref="B240:B241"/>
    <mergeCell ref="C240:C241"/>
    <mergeCell ref="B242:B243"/>
    <mergeCell ref="C242:C243"/>
    <mergeCell ref="B228:B229"/>
    <mergeCell ref="B230:B231"/>
    <mergeCell ref="C230:C231"/>
    <mergeCell ref="B232:B233"/>
    <mergeCell ref="C232:C233"/>
    <mergeCell ref="B234:B235"/>
    <mergeCell ref="C234:C235"/>
    <mergeCell ref="B215:B216"/>
    <mergeCell ref="C215:C216"/>
    <mergeCell ref="B217:B218"/>
    <mergeCell ref="C217:C218"/>
    <mergeCell ref="B219:B220"/>
    <mergeCell ref="C219:C220"/>
    <mergeCell ref="B207:B208"/>
    <mergeCell ref="C207:C208"/>
    <mergeCell ref="B209:B210"/>
    <mergeCell ref="C209:C210"/>
    <mergeCell ref="B211:B212"/>
    <mergeCell ref="C211:C212"/>
    <mergeCell ref="B197:B198"/>
    <mergeCell ref="B199:B200"/>
    <mergeCell ref="C199:C200"/>
    <mergeCell ref="B201:B202"/>
    <mergeCell ref="C201:C202"/>
    <mergeCell ref="B203:B204"/>
    <mergeCell ref="C203:C204"/>
    <mergeCell ref="B184:B185"/>
    <mergeCell ref="C184:C185"/>
    <mergeCell ref="B186:B187"/>
    <mergeCell ref="C186:C187"/>
    <mergeCell ref="B188:B189"/>
    <mergeCell ref="C188:C189"/>
    <mergeCell ref="B176:B177"/>
    <mergeCell ref="C176:C177"/>
    <mergeCell ref="B178:B179"/>
    <mergeCell ref="C178:C179"/>
    <mergeCell ref="B180:B181"/>
    <mergeCell ref="C180:C181"/>
    <mergeCell ref="B166:B167"/>
    <mergeCell ref="B168:B169"/>
    <mergeCell ref="C168:C169"/>
    <mergeCell ref="B170:B171"/>
    <mergeCell ref="C170:C171"/>
    <mergeCell ref="B172:B173"/>
    <mergeCell ref="C172:C173"/>
    <mergeCell ref="B153:B154"/>
    <mergeCell ref="C153:C154"/>
    <mergeCell ref="B155:B156"/>
    <mergeCell ref="C155:C156"/>
    <mergeCell ref="B157:B158"/>
    <mergeCell ref="C157:C158"/>
    <mergeCell ref="B145:B146"/>
    <mergeCell ref="C145:C146"/>
    <mergeCell ref="B147:B148"/>
    <mergeCell ref="C147:C148"/>
    <mergeCell ref="B149:B150"/>
    <mergeCell ref="C149:C150"/>
    <mergeCell ref="B135:B136"/>
    <mergeCell ref="B137:B138"/>
    <mergeCell ref="C137:C138"/>
    <mergeCell ref="B139:B140"/>
    <mergeCell ref="C139:C140"/>
    <mergeCell ref="B141:B142"/>
    <mergeCell ref="C141:C142"/>
    <mergeCell ref="B122:B123"/>
    <mergeCell ref="C122:C123"/>
    <mergeCell ref="B124:B125"/>
    <mergeCell ref="C124:C125"/>
    <mergeCell ref="B126:B127"/>
    <mergeCell ref="C126:C127"/>
    <mergeCell ref="B114:B115"/>
    <mergeCell ref="C114:C115"/>
    <mergeCell ref="B116:B117"/>
    <mergeCell ref="C116:C117"/>
    <mergeCell ref="B118:B119"/>
    <mergeCell ref="C118:C119"/>
    <mergeCell ref="B104:B105"/>
    <mergeCell ref="B106:B107"/>
    <mergeCell ref="C106:C107"/>
    <mergeCell ref="B108:B109"/>
    <mergeCell ref="C108:C109"/>
    <mergeCell ref="B110:B111"/>
    <mergeCell ref="C110:C111"/>
    <mergeCell ref="B91:B92"/>
    <mergeCell ref="C91:C92"/>
    <mergeCell ref="B93:B94"/>
    <mergeCell ref="C93:C94"/>
    <mergeCell ref="B95:B96"/>
    <mergeCell ref="C95:C96"/>
    <mergeCell ref="B85:B86"/>
    <mergeCell ref="C85:C86"/>
    <mergeCell ref="B87:B88"/>
    <mergeCell ref="C87:C88"/>
    <mergeCell ref="B73:B74"/>
    <mergeCell ref="B75:B76"/>
    <mergeCell ref="C75:C76"/>
    <mergeCell ref="B77:B78"/>
    <mergeCell ref="C77:C78"/>
    <mergeCell ref="B79:B80"/>
    <mergeCell ref="C79:C80"/>
    <mergeCell ref="B60:B61"/>
    <mergeCell ref="C60:C61"/>
    <mergeCell ref="B62:B63"/>
    <mergeCell ref="C62:C63"/>
    <mergeCell ref="B64:B65"/>
    <mergeCell ref="C64:C65"/>
    <mergeCell ref="B56:B57"/>
    <mergeCell ref="C56:C57"/>
    <mergeCell ref="B42:B43"/>
    <mergeCell ref="B44:B45"/>
    <mergeCell ref="C44:C45"/>
    <mergeCell ref="B46:B47"/>
    <mergeCell ref="C46:C47"/>
    <mergeCell ref="B48:B49"/>
    <mergeCell ref="C48:C49"/>
    <mergeCell ref="B31:B32"/>
    <mergeCell ref="C31:C32"/>
    <mergeCell ref="B33:B34"/>
    <mergeCell ref="C33:C34"/>
    <mergeCell ref="B35:B36"/>
    <mergeCell ref="C35:C36"/>
    <mergeCell ref="B83:B84"/>
    <mergeCell ref="C83:C84"/>
    <mergeCell ref="B23:B24"/>
    <mergeCell ref="C23:C24"/>
    <mergeCell ref="B25:B26"/>
    <mergeCell ref="C25:C26"/>
    <mergeCell ref="B27:B28"/>
    <mergeCell ref="C27:C28"/>
    <mergeCell ref="B13:B14"/>
    <mergeCell ref="B15:B16"/>
    <mergeCell ref="C15:C16"/>
    <mergeCell ref="B17:B18"/>
    <mergeCell ref="C17:C18"/>
    <mergeCell ref="B19:B20"/>
    <mergeCell ref="C19:C20"/>
    <mergeCell ref="B52:B53"/>
    <mergeCell ref="C52:C53"/>
    <mergeCell ref="B54:B55"/>
    <mergeCell ref="C54:C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INDICADORES</vt:lpstr>
      <vt:lpstr>PAN</vt:lpstr>
      <vt:lpstr>SMN</vt:lpstr>
      <vt:lpstr>TBC_VIH SIDA</vt:lpstr>
      <vt:lpstr>MET_ZOO</vt:lpstr>
      <vt:lpstr>ENF_NT</vt:lpstr>
      <vt:lpstr>CANCER</vt:lpstr>
      <vt:lpstr>SAMU</vt:lpstr>
      <vt:lpstr>EMERG_DESASTRE</vt:lpstr>
      <vt:lpstr>DISCAPACIDAD</vt:lpstr>
      <vt:lpstr>APNP_AC</vt:lpstr>
      <vt:lpstr>Hoja11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CHAUCA DELGADO</dc:creator>
  <cp:lastModifiedBy>Dplani01</cp:lastModifiedBy>
  <dcterms:created xsi:type="dcterms:W3CDTF">2014-03-17T22:37:12Z</dcterms:created>
  <dcterms:modified xsi:type="dcterms:W3CDTF">2014-04-04T13:11:38Z</dcterms:modified>
</cp:coreProperties>
</file>